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i\Dropbox\audiology\Publish\"/>
    </mc:Choice>
  </mc:AlternateContent>
  <xr:revisionPtr revIDLastSave="0" documentId="13_ncr:1_{8017DD45-6222-4BB2-9DAC-6686446155B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試算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E14" i="1" s="1"/>
  <c r="E15" i="1"/>
  <c r="E12" i="1"/>
  <c r="D12" i="1"/>
  <c r="C12" i="1"/>
  <c r="F4" i="1"/>
  <c r="F12" i="1" l="1"/>
  <c r="C18" i="1" s="1"/>
  <c r="D19" i="1" l="1"/>
  <c r="D18" i="1"/>
  <c r="C19" i="1"/>
</calcChain>
</file>

<file path=xl/sharedStrings.xml><?xml version="1.0" encoding="utf-8"?>
<sst xmlns="http://schemas.openxmlformats.org/spreadsheetml/2006/main" count="31" uniqueCount="27">
  <si>
    <t>頻率</t>
    <phoneticPr fontId="1" type="noConversion"/>
  </si>
  <si>
    <t>500 Hz</t>
    <phoneticPr fontId="1" type="noConversion"/>
  </si>
  <si>
    <t>1,000 Hz</t>
    <phoneticPr fontId="1" type="noConversion"/>
  </si>
  <si>
    <t>2,000 Hz</t>
    <phoneticPr fontId="1" type="noConversion"/>
  </si>
  <si>
    <t>3FA</t>
    <phoneticPr fontId="1" type="noConversion"/>
  </si>
  <si>
    <t>處方目標</t>
    <phoneticPr fontId="1" type="noConversion"/>
  </si>
  <si>
    <t>氣導聽閾 (AC)</t>
    <phoneticPr fontId="1" type="noConversion"/>
  </si>
  <si>
    <t>骨導聽閾 (BC)</t>
    <phoneticPr fontId="1" type="noConversion"/>
  </si>
  <si>
    <t>不舒適音量 (UCL)</t>
    <phoneticPr fontId="1" type="noConversion"/>
  </si>
  <si>
    <t>不舒適音量推估值</t>
    <phoneticPr fontId="1" type="noConversion"/>
  </si>
  <si>
    <t>說明：</t>
    <phoneticPr fontId="1" type="noConversion"/>
  </si>
  <si>
    <t>若未施測或以最大音量施測仍未不舒適，請留空。</t>
    <phoneticPr fontId="1" type="noConversion"/>
  </si>
  <si>
    <t>若無氣骨導差或劣於氣導聽閾，請留空。</t>
    <phoneticPr fontId="1" type="noConversion"/>
  </si>
  <si>
    <t>只能輸入 5 的倍數，且需介於 -10 至 120 之間。</t>
    <phoneticPr fontId="1" type="noConversion"/>
  </si>
  <si>
    <t>單位</t>
    <phoneticPr fontId="1" type="noConversion"/>
  </si>
  <si>
    <t>dB HL</t>
    <phoneticPr fontId="1" type="noConversion"/>
  </si>
  <si>
    <t>dB SPL</t>
    <phoneticPr fontId="1" type="noConversion"/>
  </si>
  <si>
    <t>傳導性成分 3FA</t>
    <phoneticPr fontId="1" type="noConversion"/>
  </si>
  <si>
    <t>2 c.c. 耦合器</t>
    <phoneticPr fontId="1" type="noConversion"/>
  </si>
  <si>
    <t>實耳模擬器</t>
    <phoneticPr fontId="1" type="noConversion"/>
  </si>
  <si>
    <t>一般機型</t>
    <phoneticPr fontId="1" type="noConversion"/>
  </si>
  <si>
    <t>深耳道選配</t>
    <phoneticPr fontId="1" type="noConversion"/>
  </si>
  <si>
    <t>v0.4</t>
    <phoneticPr fontId="1" type="noConversion"/>
  </si>
  <si>
    <t>助聽器頻道數</t>
    <phoneticPr fontId="1" type="noConversion"/>
  </si>
  <si>
    <t>SSPL 處方試算─多參數版（成人）</t>
    <phoneticPr fontId="1" type="noConversion"/>
  </si>
  <si>
    <t>傳導修正</t>
    <phoneticPr fontId="1" type="noConversion"/>
  </si>
  <si>
    <t>多頻道修正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</si>
</sst>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76" fontId="0" fillId="0" borderId="26" xfId="0" applyNumberForma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20</xdr:row>
      <xdr:rowOff>1</xdr:rowOff>
    </xdr:from>
    <xdr:to>
      <xdr:col>7</xdr:col>
      <xdr:colOff>0</xdr:colOff>
      <xdr:row>38</xdr:row>
      <xdr:rowOff>16255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4CC71AB-F187-4C73-9DE5-4C568F95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952876"/>
          <a:ext cx="5934074" cy="3788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workbookViewId="0">
      <selection activeCell="C15" sqref="C15"/>
    </sheetView>
  </sheetViews>
  <sheetFormatPr defaultRowHeight="16.5" x14ac:dyDescent="0.25"/>
  <cols>
    <col min="1" max="1" width="1.25" customWidth="1"/>
    <col min="2" max="2" width="20.125" customWidth="1"/>
    <col min="3" max="5" width="12.5" customWidth="1"/>
    <col min="6" max="6" width="11.75" customWidth="1"/>
    <col min="7" max="7" width="8.5" customWidth="1"/>
  </cols>
  <sheetData>
    <row r="1" spans="2:8" ht="32.25" x14ac:dyDescent="0.25">
      <c r="B1" s="42" t="s">
        <v>24</v>
      </c>
      <c r="C1" s="43"/>
      <c r="D1" s="43"/>
      <c r="E1" s="43"/>
      <c r="F1" s="43"/>
      <c r="G1" s="4" t="s">
        <v>22</v>
      </c>
      <c r="H1" s="3"/>
    </row>
    <row r="2" spans="2:8" ht="9" customHeight="1" thickBot="1" x14ac:dyDescent="0.3"/>
    <row r="3" spans="2:8" x14ac:dyDescent="0.25">
      <c r="B3" s="23" t="s">
        <v>0</v>
      </c>
      <c r="C3" s="24" t="s">
        <v>1</v>
      </c>
      <c r="D3" s="25" t="s">
        <v>2</v>
      </c>
      <c r="E3" s="24" t="s">
        <v>3</v>
      </c>
      <c r="F3" s="25" t="s">
        <v>4</v>
      </c>
      <c r="G3" s="26" t="s">
        <v>14</v>
      </c>
    </row>
    <row r="4" spans="2:8" x14ac:dyDescent="0.25">
      <c r="B4" s="5" t="s">
        <v>6</v>
      </c>
      <c r="C4" s="30"/>
      <c r="D4" s="31"/>
      <c r="E4" s="30"/>
      <c r="F4" s="6">
        <f>(C4+D4+E4)/3</f>
        <v>0</v>
      </c>
      <c r="G4" s="14" t="s">
        <v>15</v>
      </c>
    </row>
    <row r="5" spans="2:8" x14ac:dyDescent="0.25">
      <c r="B5" s="16" t="s">
        <v>10</v>
      </c>
      <c r="C5" s="44" t="s">
        <v>13</v>
      </c>
      <c r="D5" s="45"/>
      <c r="E5" s="45"/>
      <c r="F5" s="45"/>
      <c r="G5" s="17"/>
    </row>
    <row r="6" spans="2:8" ht="7.5" customHeight="1" x14ac:dyDescent="0.25">
      <c r="B6" s="18"/>
      <c r="C6" s="19"/>
      <c r="D6" s="20"/>
      <c r="E6" s="19"/>
      <c r="F6" s="21"/>
      <c r="G6" s="22"/>
    </row>
    <row r="7" spans="2:8" x14ac:dyDescent="0.25">
      <c r="B7" s="5" t="s">
        <v>7</v>
      </c>
      <c r="C7" s="32"/>
      <c r="D7" s="33"/>
      <c r="E7" s="32"/>
      <c r="F7" s="34"/>
      <c r="G7" s="14" t="s">
        <v>15</v>
      </c>
    </row>
    <row r="8" spans="2:8" x14ac:dyDescent="0.25">
      <c r="B8" s="16" t="s">
        <v>10</v>
      </c>
      <c r="C8" s="44" t="s">
        <v>12</v>
      </c>
      <c r="D8" s="44"/>
      <c r="E8" s="44"/>
      <c r="F8" s="44"/>
      <c r="G8" s="17"/>
    </row>
    <row r="9" spans="2:8" ht="7.5" customHeight="1" x14ac:dyDescent="0.25">
      <c r="B9" s="5"/>
      <c r="C9" s="12"/>
      <c r="D9" s="7"/>
      <c r="E9" s="12"/>
      <c r="F9" s="8"/>
      <c r="G9" s="14"/>
    </row>
    <row r="10" spans="2:8" x14ac:dyDescent="0.25">
      <c r="B10" s="5" t="s">
        <v>8</v>
      </c>
      <c r="C10" s="32"/>
      <c r="D10" s="33"/>
      <c r="E10" s="32"/>
      <c r="F10" s="34"/>
      <c r="G10" s="14" t="s">
        <v>15</v>
      </c>
    </row>
    <row r="11" spans="2:8" x14ac:dyDescent="0.25">
      <c r="B11" s="5" t="s">
        <v>10</v>
      </c>
      <c r="C11" s="46" t="s">
        <v>11</v>
      </c>
      <c r="D11" s="46"/>
      <c r="E11" s="46"/>
      <c r="F11" s="46"/>
      <c r="G11" s="14"/>
    </row>
    <row r="12" spans="2:8" ht="17.25" thickBot="1" x14ac:dyDescent="0.3">
      <c r="B12" s="9" t="s">
        <v>9</v>
      </c>
      <c r="C12" s="13">
        <f>IF(C10="",IF(C4&gt;60,C4*0.41+85.2,C4*0.16+99.7),"")</f>
        <v>99.7</v>
      </c>
      <c r="D12" s="10">
        <f>IF(D10="",IF(D4&gt;60,D4*0.43+82.1,D4*0.14+100.1),"")</f>
        <v>100.1</v>
      </c>
      <c r="E12" s="13">
        <f>IF(E10="",IF(E4&gt;60,E4*0.45+79.3,E4*0.13+97.9),"")</f>
        <v>97.9</v>
      </c>
      <c r="F12" s="11">
        <f>(IF(C10="",C12,C10+11.5)+IF(D10="",D12,D10+7)+IF(E10="",E12,E10+9))/3</f>
        <v>99.233333333333348</v>
      </c>
      <c r="G12" s="15" t="s">
        <v>16</v>
      </c>
    </row>
    <row r="13" spans="2:8" ht="17.25" thickBot="1" x14ac:dyDescent="0.3"/>
    <row r="14" spans="2:8" ht="17.25" thickBot="1" x14ac:dyDescent="0.3">
      <c r="B14" s="35" t="s">
        <v>17</v>
      </c>
      <c r="C14" s="36">
        <f>(IF(C7="",0,C4-C7)+IF(D7="",0,D4-D7)+IF(E7="",0,E4-E7))/3</f>
        <v>0</v>
      </c>
      <c r="D14" s="35" t="s">
        <v>25</v>
      </c>
      <c r="E14" s="36">
        <f>C14*0.875</f>
        <v>0</v>
      </c>
    </row>
    <row r="15" spans="2:8" ht="18" thickTop="1" thickBot="1" x14ac:dyDescent="0.3">
      <c r="B15" s="9" t="s">
        <v>23</v>
      </c>
      <c r="C15" s="29"/>
      <c r="D15" s="9" t="s">
        <v>26</v>
      </c>
      <c r="E15" s="27">
        <f>IF(C15&gt;1,(LOG10(C15)*13+4)/2,0)</f>
        <v>0</v>
      </c>
    </row>
    <row r="16" spans="2:8" ht="17.25" thickBot="1" x14ac:dyDescent="0.3">
      <c r="B16" s="2"/>
      <c r="C16" s="1"/>
    </row>
    <row r="17" spans="2:4" x14ac:dyDescent="0.25">
      <c r="B17" s="23" t="s">
        <v>5</v>
      </c>
      <c r="C17" s="28" t="s">
        <v>20</v>
      </c>
      <c r="D17" s="26" t="s">
        <v>21</v>
      </c>
    </row>
    <row r="18" spans="2:4" x14ac:dyDescent="0.25">
      <c r="B18" s="38" t="s">
        <v>18</v>
      </c>
      <c r="C18" s="39">
        <f>((IF(F4&gt;60,F4*0.66-13.8+80.2,F4*0.46-1.8+80.2)+F12)/2)+E14-E15</f>
        <v>88.816666666666677</v>
      </c>
      <c r="D18" s="40">
        <f>C18-8</f>
        <v>80.816666666666677</v>
      </c>
    </row>
    <row r="19" spans="2:4" ht="17.25" thickBot="1" x14ac:dyDescent="0.3">
      <c r="B19" s="9" t="s">
        <v>19</v>
      </c>
      <c r="C19" s="37">
        <f>C18+6</f>
        <v>94.816666666666677</v>
      </c>
      <c r="D19" s="41">
        <f>C18-2</f>
        <v>86.816666666666677</v>
      </c>
    </row>
    <row r="20" spans="2:4" ht="7.5" customHeight="1" x14ac:dyDescent="0.25"/>
  </sheetData>
  <sheetProtection sheet="1" objects="1" scenarios="1" selectLockedCells="1"/>
  <mergeCells count="4">
    <mergeCell ref="B1:F1"/>
    <mergeCell ref="C5:F5"/>
    <mergeCell ref="C8:F8"/>
    <mergeCell ref="C11:F11"/>
  </mergeCells>
  <phoneticPr fontId="1" type="noConversion"/>
  <dataValidations count="5">
    <dataValidation type="custom" allowBlank="1" showErrorMessage="1" errorTitle="不接受此數值" error="氣導聽力閾值需輸入 5 的倍數，且介於 -10 至 120 之間。" sqref="C4:E4" xr:uid="{2970B597-2013-4FBD-8870-55E0B55D3BF3}">
      <formula1>AND(MOD(C4,5)=0,C4&gt;-15,C4&lt;125)</formula1>
    </dataValidation>
    <dataValidation allowBlank="1" showErrorMessage="1" errorTitle="不接受此數值" error="氣導聽力閾值需輸入 5 的倍數，且介於 -10 至 120 之間。" sqref="C5:C6 D6:E6" xr:uid="{5ADF152A-1667-4355-9C4B-0164DD2CF554}"/>
    <dataValidation type="custom" allowBlank="1" showErrorMessage="1" errorTitle="不接受此數值" error="骨導聽力閾值需輸入 5 的倍數，且不得超出氣導閾值。若無施測骨導閾值、以最大音量施測無反應、施測結果劣於氣導閾值等情況，本欄請留空。" sqref="C7:E7" xr:uid="{5AF3CFF3-FC1C-41C2-A2F9-7214BE909D61}">
      <formula1>AND(MOD(C7,5)=0,C7&gt;-15,C7&lt;C4+1)</formula1>
    </dataValidation>
    <dataValidation type="custom" allowBlank="1" showErrorMessage="1" errorTitle="不接受此數值" error="不舒適音量值需輸入 5 的倍數，且不得小於氣導閾值，也不得超過 130。若未施測或以最大音量施測仍未不舒適等情況，本欄請留空。" sqref="C10:E10" xr:uid="{7BFEBEED-09BE-4119-A0FE-D62B139F5A78}">
      <formula1>AND(MOD(C10,5)=0,C10&gt;C4-1,C10&lt;135)</formula1>
    </dataValidation>
    <dataValidation type="whole" operator="greaterThanOrEqual" showErrorMessage="1" errorTitle="不接受此數值" error="助聽器頻道數只能為正整數。" sqref="C15" xr:uid="{2C0D3FB2-A626-415C-8515-F3A603EEE2E8}">
      <formula1>1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試算表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 SSPL 處方試算</dc:title>
  <dc:creator>Jedi</dc:creator>
  <cp:lastModifiedBy>Jedi</cp:lastModifiedBy>
  <dcterms:created xsi:type="dcterms:W3CDTF">2015-02-27T07:04:18Z</dcterms:created>
  <dcterms:modified xsi:type="dcterms:W3CDTF">2020-06-09T07:26:40Z</dcterms:modified>
</cp:coreProperties>
</file>