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im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edi\Dropbox\audiology\Publish\"/>
    </mc:Choice>
  </mc:AlternateContent>
  <xr:revisionPtr revIDLastSave="0" documentId="13_ncr:1_{107B379C-C023-44C4-B6BE-4F4B70AF3EF9}" xr6:coauthVersionLast="45" xr6:coauthVersionMax="45" xr10:uidLastSave="{00000000-0000-0000-0000-000000000000}"/>
  <workbookProtection lockStructure="1"/>
  <bookViews>
    <workbookView xWindow="-120" yWindow="-120" windowWidth="29040" windowHeight="15990" tabRatio="680" xr2:uid="{00000000-000D-0000-FFFF-FFFF00000000}"/>
  </bookViews>
  <sheets>
    <sheet name="試算表" sheetId="11" r:id="rId1"/>
    <sheet name="關於" sheetId="9" r:id="rId2"/>
    <sheet name="常見問答集" sheetId="10" r:id="rId3"/>
    <sheet name="nHL-to-eHL" sheetId="1" r:id="rId4"/>
    <sheet name="InsertCorrection" sheetId="3" r:id="rId5"/>
    <sheet name="Earmolds-to-HA2" sheetId="2" r:id="rId6"/>
    <sheet name="Eartips-to-HA2" sheetId="4" r:id="rId7"/>
    <sheet name="MicEffect" sheetId="5" r:id="rId8"/>
    <sheet name="SoftTarget" sheetId="6" r:id="rId9"/>
    <sheet name="MidTarget" sheetId="7" r:id="rId10"/>
    <sheet name="MaxTarget" sheetId="8" r:id="rId11"/>
    <sheet name="AcceptValue" sheetId="12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1" l="1"/>
  <c r="F29" i="11"/>
  <c r="E27" i="11"/>
  <c r="E29" i="11"/>
  <c r="D27" i="11"/>
  <c r="D29" i="11"/>
  <c r="C27" i="11"/>
  <c r="C29" i="11"/>
  <c r="F28" i="11"/>
  <c r="E28" i="11"/>
  <c r="D28" i="11"/>
  <c r="C28" i="11"/>
  <c r="F23" i="11"/>
  <c r="F24" i="11"/>
  <c r="E19" i="11"/>
  <c r="E20" i="11"/>
  <c r="D19" i="11"/>
  <c r="D20" i="11"/>
  <c r="C21" i="11"/>
  <c r="C22" i="11"/>
  <c r="F21" i="11"/>
  <c r="F22" i="11"/>
  <c r="F19" i="11"/>
  <c r="E23" i="11"/>
  <c r="E24" i="11"/>
  <c r="E21" i="11"/>
  <c r="E22" i="11"/>
  <c r="D21" i="11"/>
  <c r="D22" i="11"/>
  <c r="C23" i="11"/>
  <c r="C24" i="11"/>
  <c r="C19" i="11"/>
  <c r="C20" i="11"/>
  <c r="D23" i="11"/>
  <c r="D24" i="11"/>
  <c r="F20" i="11"/>
</calcChain>
</file>

<file path=xl/sharedStrings.xml><?xml version="1.0" encoding="utf-8"?>
<sst xmlns="http://schemas.openxmlformats.org/spreadsheetml/2006/main" count="187" uniqueCount="97">
  <si>
    <t>Correction Factors (dB)</t>
    <phoneticPr fontId="5" type="noConversion"/>
  </si>
  <si>
    <t>500 Hz</t>
    <phoneticPr fontId="5" type="noConversion"/>
  </si>
  <si>
    <t>1000 Hz</t>
    <phoneticPr fontId="5" type="noConversion"/>
  </si>
  <si>
    <t>2000 Hz</t>
    <phoneticPr fontId="5" type="noConversion"/>
  </si>
  <si>
    <t>4000 Hz</t>
    <phoneticPr fontId="5" type="noConversion"/>
  </si>
  <si>
    <t>Age (mo)</t>
    <phoneticPr fontId="5" type="noConversion"/>
  </si>
  <si>
    <t>BTE</t>
    <phoneticPr fontId="5" type="noConversion"/>
  </si>
  <si>
    <t>Threshold (dB HL)</t>
    <phoneticPr fontId="5" type="noConversion"/>
  </si>
  <si>
    <t>DSL v5 計算機</t>
    <phoneticPr fontId="5" type="noConversion"/>
  </si>
  <si>
    <t>靜態鏈結：</t>
    <phoneticPr fontId="5" type="noConversion"/>
  </si>
  <si>
    <t>版本沿革記錄</t>
    <phoneticPr fontId="5" type="noConversion"/>
  </si>
  <si>
    <t>符號：</t>
    <phoneticPr fontId="5" type="noConversion"/>
  </si>
  <si>
    <t>＋</t>
    <phoneticPr fontId="5" type="noConversion"/>
  </si>
  <si>
    <t>新增</t>
    <phoneticPr fontId="5" type="noConversion"/>
  </si>
  <si>
    <t>─</t>
    <phoneticPr fontId="5" type="noConversion"/>
  </si>
  <si>
    <t>修正</t>
    <phoneticPr fontId="5" type="noConversion"/>
  </si>
  <si>
    <t>！</t>
    <phoneticPr fontId="5" type="noConversion"/>
  </si>
  <si>
    <t>調整、變更</t>
    <phoneticPr fontId="5" type="noConversion"/>
  </si>
  <si>
    <t>？</t>
    <phoneticPr fontId="5" type="noConversion"/>
  </si>
  <si>
    <t>已知事項，尚未處理或不予處理</t>
    <phoneticPr fontId="5" type="noConversion"/>
  </si>
  <si>
    <t>v1.0</t>
    <phoneticPr fontId="5" type="noConversion"/>
  </si>
  <si>
    <t>初始版本釋出</t>
    <phoneticPr fontId="5" type="noConversion"/>
  </si>
  <si>
    <t>常見問答集</t>
    <phoneticPr fontId="5" type="noConversion"/>
  </si>
  <si>
    <t>Q1：</t>
    <phoneticPr fontId="5" type="noConversion"/>
  </si>
  <si>
    <t>這個試算表怎麼製作的？</t>
    <phoneticPr fontId="5" type="noConversion"/>
  </si>
  <si>
    <t>A1：</t>
    <phoneticPr fontId="5" type="noConversion"/>
  </si>
  <si>
    <t>這是根據 DSL 官方的文件《DSL by Hand（徒手計算 DSL）》製作而成的。這份文件可以從下列網址下載：</t>
    <phoneticPr fontId="5" type="noConversion"/>
  </si>
  <si>
    <t>http://www.dslio.com/wp-content/uploads/2014/06/DSL-5-by-Hand.pdf</t>
  </si>
  <si>
    <t>Q2：</t>
    <phoneticPr fontId="5" type="noConversion"/>
  </si>
  <si>
    <t>有好多種閾值可以輸入，通通會納入計算嗎？</t>
    <phoneticPr fontId="5" type="noConversion"/>
  </si>
  <si>
    <t>A2：</t>
    <phoneticPr fontId="5" type="noConversion"/>
  </si>
  <si>
    <t>本試算表假設所有輸入的閾值都是可靠的結果。如果輸入行為閾值，就會自動忽略電生理檢查（ABR、ASSR／SSEP）的結果；如果輸入 Tone-Burst ABR 閾值，就會在該頻率忽略 Click ABR 閾值的資料；如果同時輸入 ABR 及 ASSR／SSEP 閾值，則會依 ABR 的數值來決定，若 ABR 閾值達到 85 dB nHL 或更大則優先採用 ASSR／SSEP 閾值，反之則優先採用 ABR 閾值。</t>
    <phoneticPr fontId="5" type="noConversion"/>
  </si>
  <si>
    <t>Click</t>
    <phoneticPr fontId="5" type="noConversion"/>
  </si>
  <si>
    <t>(dB nHL)</t>
    <phoneticPr fontId="5" type="noConversion"/>
  </si>
  <si>
    <t>(dB HL)</t>
    <phoneticPr fontId="5" type="noConversion"/>
  </si>
  <si>
    <t>(dB eHL)</t>
    <phoneticPr fontId="5" type="noConversion"/>
  </si>
  <si>
    <t>ABR 閾值</t>
    <phoneticPr fontId="5" type="noConversion"/>
  </si>
  <si>
    <t>※ NR 請輸入最大施測音量</t>
    <phoneticPr fontId="5" type="noConversion"/>
  </si>
  <si>
    <t>耦合器測量 55 dB SPL</t>
    <phoneticPr fontId="5" type="noConversion"/>
  </si>
  <si>
    <t>耦合器測量 MPO</t>
    <phoneticPr fontId="5" type="noConversion"/>
  </si>
  <si>
    <t>耦合器測量 65 dB SPL</t>
    <phoneticPr fontId="5" type="noConversion"/>
  </si>
  <si>
    <t>(dB SPL)</t>
    <phoneticPr fontId="5" type="noConversion"/>
  </si>
  <si>
    <t>55 dB SPL 目標值</t>
    <phoneticPr fontId="5" type="noConversion"/>
  </si>
  <si>
    <t>符合比例</t>
    <phoneticPr fontId="5" type="noConversion"/>
  </si>
  <si>
    <t>MPO 目標值</t>
    <phoneticPr fontId="5" type="noConversion"/>
  </si>
  <si>
    <t>符合情況</t>
    <phoneticPr fontId="5" type="noConversion"/>
  </si>
  <si>
    <t>65 dB SPL 目標值</t>
    <phoneticPr fontId="5" type="noConversion"/>
  </si>
  <si>
    <t>ASSR／SSEP 推估閾值</t>
    <phoneticPr fontId="5" type="noConversion"/>
  </si>
  <si>
    <t>DNT</t>
    <phoneticPr fontId="5" type="noConversion"/>
  </si>
  <si>
    <t>（表示沒有做這項檢查）</t>
    <phoneticPr fontId="5" type="noConversion"/>
  </si>
  <si>
    <t>個案年齡：</t>
    <phoneticPr fontId="5" type="noConversion"/>
  </si>
  <si>
    <t>1～3</t>
    <phoneticPr fontId="5" type="noConversion"/>
  </si>
  <si>
    <t>4～6</t>
    <phoneticPr fontId="5" type="noConversion"/>
  </si>
  <si>
    <t>7～9</t>
    <phoneticPr fontId="5" type="noConversion"/>
  </si>
  <si>
    <t>10～12</t>
    <phoneticPr fontId="5" type="noConversion"/>
  </si>
  <si>
    <t>13～15</t>
    <phoneticPr fontId="5" type="noConversion"/>
  </si>
  <si>
    <t>16～18</t>
    <phoneticPr fontId="5" type="noConversion"/>
  </si>
  <si>
    <t>19～21</t>
    <phoneticPr fontId="5" type="noConversion"/>
  </si>
  <si>
    <t>22～24</t>
    <phoneticPr fontId="5" type="noConversion"/>
  </si>
  <si>
    <t>25～33</t>
    <phoneticPr fontId="5" type="noConversion"/>
  </si>
  <si>
    <t>34～35</t>
    <phoneticPr fontId="5" type="noConversion"/>
  </si>
  <si>
    <t>36～47</t>
    <phoneticPr fontId="5" type="noConversion"/>
  </si>
  <si>
    <t>48～71</t>
    <phoneticPr fontId="5" type="noConversion"/>
  </si>
  <si>
    <t>72～83</t>
    <phoneticPr fontId="5" type="noConversion"/>
  </si>
  <si>
    <t>84～</t>
    <phoneticPr fontId="5" type="noConversion"/>
  </si>
  <si>
    <t>（月，請從下拉式選單選擇）</t>
    <phoneticPr fontId="5" type="noConversion"/>
  </si>
  <si>
    <t>計算用的推估閾值</t>
    <phoneticPr fontId="5" type="noConversion"/>
  </si>
  <si>
    <t>行為聽閾</t>
    <phoneticPr fontId="5" type="noConversion"/>
  </si>
  <si>
    <t>訂製耳模</t>
  </si>
  <si>
    <t>訂製耳模</t>
    <phoneticPr fontId="5" type="noConversion"/>
  </si>
  <si>
    <t>泡綿耳塞</t>
    <phoneticPr fontId="5" type="noConversion"/>
  </si>
  <si>
    <t>（請從下拉式選單選擇）</t>
    <phoneticPr fontId="5" type="noConversion"/>
  </si>
  <si>
    <t>助聽器耳模類型：</t>
    <phoneticPr fontId="5" type="noConversion"/>
  </si>
  <si>
    <t>☚DEBUG</t>
    <phoneticPr fontId="5" type="noConversion"/>
  </si>
  <si>
    <t>Adult</t>
    <phoneticPr fontId="5" type="noConversion"/>
  </si>
  <si>
    <t>插入式耳機校正值</t>
    <phoneticPr fontId="5" type="noConversion"/>
  </si>
  <si>
    <t>檢查使用耳機形式：</t>
    <phoneticPr fontId="5" type="noConversion"/>
  </si>
  <si>
    <t>插入式</t>
  </si>
  <si>
    <t>插入式</t>
    <phoneticPr fontId="5" type="noConversion"/>
  </si>
  <si>
    <t>覆耳式</t>
    <phoneticPr fontId="5" type="noConversion"/>
  </si>
  <si>
    <t>換算成人行為聽閾當量</t>
    <phoneticPr fontId="5" type="noConversion"/>
  </si>
  <si>
    <t>v1.1</t>
    <phoneticPr fontId="5" type="noConversion"/>
  </si>
  <si>
    <t>－</t>
    <phoneticPr fontId="5" type="noConversion"/>
  </si>
  <si>
    <t>This work is licensed under a Creative Commons Attribution 3.0 Taiwan License.</t>
  </si>
  <si>
    <t>v1.2</t>
    <phoneticPr fontId="5" type="noConversion"/>
  </si>
  <si>
    <t>修正成人閾值當量之計算（應該要加校正值，原本寫成減）</t>
    <phoneticPr fontId="5" type="noConversion"/>
  </si>
  <si>
    <t>授權標記、常見問答集補增</t>
    <phoneticPr fontId="5" type="noConversion"/>
  </si>
  <si>
    <t>Q3：</t>
    <phoneticPr fontId="5" type="noConversion"/>
  </si>
  <si>
    <t>A3：</t>
    <phoneticPr fontId="5" type="noConversion"/>
  </si>
  <si>
    <t>我有一些問題想問／有一些意見，我要怎麼表達／聯絡？</t>
    <phoneticPr fontId="5" type="noConversion"/>
  </si>
  <si>
    <t>請利用我部落格上的對應留言功能，網址如下：</t>
    <phoneticPr fontId="5" type="noConversion"/>
  </si>
  <si>
    <t>http://Jedi.org/blog/archives/006179.html#comments</t>
  </si>
  <si>
    <t>84～</t>
  </si>
  <si>
    <t>丙類輔具評估人員 林克寰 顧問聽力師Ⓒ2016～2022</t>
    <phoneticPr fontId="5" type="noConversion"/>
  </si>
  <si>
    <t>https://jedi.org/blog/archives/006179.html</t>
    <phoneticPr fontId="5" type="noConversion"/>
  </si>
  <si>
    <t>v1.2a</t>
    <phoneticPr fontId="5" type="noConversion"/>
  </si>
  <si>
    <t>靜態鏈結調整為 HTTPS 通訊協定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</si>
</sst>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2"/>
      <color theme="1"/>
      <name val="Noto Sans CJK TC Bold"/>
      <family val="2"/>
      <charset val="136"/>
    </font>
    <font>
      <u/>
      <sz val="14"/>
      <color theme="1"/>
      <name val="新細明體"/>
      <family val="2"/>
      <charset val="136"/>
      <scheme val="minor"/>
    </font>
    <font>
      <sz val="8"/>
      <color theme="1"/>
      <name val="新細明體"/>
      <family val="2"/>
      <charset val="136"/>
      <scheme val="minor"/>
    </font>
    <font>
      <sz val="8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6"/>
      <color theme="1"/>
      <name val="Noto Sans CJK TC Medium"/>
      <family val="2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4" borderId="1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center" wrapText="1"/>
    </xf>
    <xf numFmtId="0" fontId="8" fillId="0" borderId="0" xfId="0" applyFont="1">
      <alignment vertical="center"/>
    </xf>
    <xf numFmtId="49" fontId="9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center" wrapText="1"/>
    </xf>
    <xf numFmtId="0" fontId="10" fillId="0" borderId="0" xfId="5">
      <alignment vertical="center"/>
    </xf>
    <xf numFmtId="0" fontId="11" fillId="0" borderId="0" xfId="0" applyFont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0" xfId="0" applyAlignment="1">
      <alignment vertical="top"/>
    </xf>
    <xf numFmtId="0" fontId="1" fillId="5" borderId="0" xfId="4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1" fillId="4" borderId="17" xfId="3" applyFont="1" applyBorder="1" applyAlignment="1">
      <alignment horizontal="right" vertical="center"/>
    </xf>
    <xf numFmtId="0" fontId="1" fillId="4" borderId="18" xfId="3" applyFont="1" applyBorder="1" applyAlignment="1">
      <alignment horizontal="right" vertical="center"/>
    </xf>
    <xf numFmtId="0" fontId="0" fillId="2" borderId="7" xfId="1" applyFont="1" applyBorder="1" applyAlignment="1" applyProtection="1">
      <alignment horizontal="right" vertical="center"/>
      <protection locked="0"/>
    </xf>
    <xf numFmtId="0" fontId="0" fillId="2" borderId="8" xfId="1" applyFont="1" applyBorder="1" applyAlignment="1" applyProtection="1">
      <alignment horizontal="right" vertical="center"/>
      <protection locked="0"/>
    </xf>
    <xf numFmtId="0" fontId="0" fillId="2" borderId="10" xfId="1" applyFont="1" applyBorder="1" applyAlignment="1" applyProtection="1">
      <alignment horizontal="right" vertical="center"/>
      <protection locked="0"/>
    </xf>
    <xf numFmtId="0" fontId="0" fillId="2" borderId="3" xfId="1" applyFont="1" applyBorder="1" applyAlignment="1" applyProtection="1">
      <alignment horizontal="right" vertical="center"/>
      <protection locked="0"/>
    </xf>
    <xf numFmtId="0" fontId="0" fillId="2" borderId="5" xfId="1" applyFont="1" applyBorder="1" applyAlignment="1" applyProtection="1">
      <alignment horizontal="right" vertical="center"/>
      <protection locked="0"/>
    </xf>
    <xf numFmtId="0" fontId="0" fillId="2" borderId="12" xfId="1" applyFont="1" applyBorder="1" applyAlignment="1" applyProtection="1">
      <alignment horizontal="right" vertical="center"/>
      <protection locked="0"/>
    </xf>
    <xf numFmtId="0" fontId="0" fillId="2" borderId="13" xfId="1" applyFont="1" applyBorder="1" applyAlignment="1" applyProtection="1">
      <alignment horizontal="right" vertical="center"/>
      <protection locked="0"/>
    </xf>
    <xf numFmtId="0" fontId="0" fillId="2" borderId="14" xfId="1" applyFont="1" applyBorder="1" applyAlignment="1" applyProtection="1">
      <alignment horizontal="right" vertical="center"/>
      <protection locked="0"/>
    </xf>
    <xf numFmtId="0" fontId="0" fillId="2" borderId="6" xfId="1" applyFont="1" applyBorder="1" applyAlignment="1" applyProtection="1">
      <alignment horizontal="right" vertical="center"/>
      <protection locked="0"/>
    </xf>
    <xf numFmtId="0" fontId="1" fillId="2" borderId="4" xfId="1" applyFont="1" applyBorder="1" applyAlignment="1" applyProtection="1">
      <alignment vertical="center"/>
      <protection locked="0"/>
    </xf>
    <xf numFmtId="0" fontId="1" fillId="2" borderId="7" xfId="1" applyFont="1" applyBorder="1" applyAlignment="1" applyProtection="1">
      <alignment horizontal="right" vertical="center"/>
      <protection locked="0"/>
    </xf>
    <xf numFmtId="0" fontId="1" fillId="2" borderId="8" xfId="1" applyFont="1" applyBorder="1" applyAlignment="1" applyProtection="1">
      <alignment horizontal="right" vertical="center"/>
      <protection locked="0"/>
    </xf>
    <xf numFmtId="0" fontId="1" fillId="2" borderId="9" xfId="1" applyFont="1" applyBorder="1" applyAlignment="1" applyProtection="1">
      <alignment horizontal="right" vertical="center"/>
      <protection locked="0"/>
    </xf>
    <xf numFmtId="0" fontId="1" fillId="2" borderId="10" xfId="1" applyFont="1" applyBorder="1" applyAlignment="1" applyProtection="1">
      <alignment horizontal="right" vertical="center"/>
      <protection locked="0"/>
    </xf>
    <xf numFmtId="0" fontId="1" fillId="2" borderId="3" xfId="1" applyFont="1" applyBorder="1" applyAlignment="1" applyProtection="1">
      <alignment horizontal="right" vertical="center"/>
      <protection locked="0"/>
    </xf>
    <xf numFmtId="0" fontId="1" fillId="2" borderId="15" xfId="1" applyFont="1" applyBorder="1" applyAlignment="1" applyProtection="1">
      <alignment horizontal="right" vertical="center"/>
      <protection locked="0"/>
    </xf>
    <xf numFmtId="0" fontId="1" fillId="2" borderId="12" xfId="1" applyFont="1" applyBorder="1" applyAlignment="1" applyProtection="1">
      <alignment horizontal="right" vertical="center"/>
      <protection locked="0"/>
    </xf>
    <xf numFmtId="0" fontId="1" fillId="2" borderId="13" xfId="1" applyFont="1" applyBorder="1" applyAlignment="1" applyProtection="1">
      <alignment horizontal="right" vertical="center"/>
      <protection locked="0"/>
    </xf>
    <xf numFmtId="0" fontId="1" fillId="2" borderId="16" xfId="1" applyFont="1" applyBorder="1" applyAlignment="1" applyProtection="1">
      <alignment horizontal="right" vertical="center"/>
      <protection locked="0"/>
    </xf>
    <xf numFmtId="0" fontId="0" fillId="2" borderId="20" xfId="1" applyFont="1" applyBorder="1" applyAlignment="1" applyProtection="1">
      <alignment horizontal="right" vertical="center"/>
      <protection locked="0"/>
    </xf>
    <xf numFmtId="0" fontId="0" fillId="0" borderId="21" xfId="0" applyBorder="1">
      <alignment vertical="center"/>
    </xf>
    <xf numFmtId="0" fontId="12" fillId="3" borderId="22" xfId="2" applyFont="1" applyBorder="1" applyAlignment="1">
      <alignment horizontal="center" vertical="center"/>
    </xf>
    <xf numFmtId="0" fontId="12" fillId="3" borderId="23" xfId="2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9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>
      <alignment vertical="center"/>
    </xf>
    <xf numFmtId="9" fontId="12" fillId="3" borderId="22" xfId="2" applyNumberFormat="1" applyFont="1" applyBorder="1" applyAlignment="1">
      <alignment horizontal="center" vertical="center"/>
    </xf>
    <xf numFmtId="9" fontId="12" fillId="3" borderId="23" xfId="2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0" fillId="0" borderId="0" xfId="0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" fillId="5" borderId="0" xfId="4">
      <alignment vertical="center"/>
    </xf>
    <xf numFmtId="0" fontId="10" fillId="5" borderId="2" xfId="5" applyFill="1" applyBorder="1">
      <alignment vertical="center"/>
    </xf>
    <xf numFmtId="0" fontId="1" fillId="5" borderId="21" xfId="4" applyBorder="1" applyAlignment="1">
      <alignment vertical="top"/>
    </xf>
    <xf numFmtId="0" fontId="1" fillId="5" borderId="21" xfId="4" applyBorder="1" applyAlignment="1">
      <alignment vertical="center" wrapText="1"/>
    </xf>
    <xf numFmtId="0" fontId="10" fillId="5" borderId="21" xfId="5" applyFill="1" applyBorder="1">
      <alignment vertical="center"/>
    </xf>
    <xf numFmtId="0" fontId="0" fillId="0" borderId="0" xfId="0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5" borderId="0" xfId="4" applyBorder="1" applyAlignment="1">
      <alignment vertical="top"/>
    </xf>
    <xf numFmtId="0" fontId="1" fillId="5" borderId="2" xfId="4" applyBorder="1" applyAlignment="1">
      <alignment vertical="top"/>
    </xf>
    <xf numFmtId="0" fontId="1" fillId="5" borderId="0" xfId="4" applyAlignment="1">
      <alignment vertical="top"/>
    </xf>
    <xf numFmtId="0" fontId="0" fillId="0" borderId="21" xfId="0" applyBorder="1" applyAlignment="1">
      <alignment vertical="top"/>
    </xf>
  </cellXfs>
  <cellStyles count="6">
    <cellStyle name="20% - 輔色1" xfId="4" builtinId="30"/>
    <cellStyle name="一般" xfId="0" builtinId="0"/>
    <cellStyle name="中等" xfId="2" builtinId="28"/>
    <cellStyle name="好" xfId="1" builtinId="26"/>
    <cellStyle name="備註" xfId="3" builtinId="10"/>
    <cellStyle name="超連結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im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118872</xdr:colOff>
      <xdr:row>4</xdr:row>
      <xdr:rowOff>283464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1095375"/>
          <a:ext cx="804672" cy="283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reativecommons.org/licenses/by/3.0/tw/" TargetMode="External"/><Relationship Id="rId1" Type="http://schemas.openxmlformats.org/officeDocument/2006/relationships/hyperlink" Target="https://jedi.org/blog/archives/006179.html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jedi.org/blog/archives/006179.html" TargetMode="External"/><Relationship Id="rId1" Type="http://schemas.openxmlformats.org/officeDocument/2006/relationships/hyperlink" Target="http://www.dslio.com/wp-content/uploads/2014/06/DSL-5-by-Hand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9"/>
  <sheetViews>
    <sheetView tabSelected="1" workbookViewId="0">
      <selection activeCell="C4" sqref="C4"/>
    </sheetView>
  </sheetViews>
  <sheetFormatPr defaultRowHeight="16.5" x14ac:dyDescent="0.25"/>
  <cols>
    <col min="1" max="1" width="4" customWidth="1"/>
    <col min="2" max="2" width="24.125" customWidth="1"/>
    <col min="10" max="10" width="9.5" bestFit="1" customWidth="1"/>
  </cols>
  <sheetData>
    <row r="1" spans="2:8" ht="36.75" x14ac:dyDescent="0.25">
      <c r="B1" s="61" t="s">
        <v>8</v>
      </c>
      <c r="C1" s="62"/>
      <c r="D1" s="62"/>
      <c r="E1" s="62"/>
      <c r="F1" s="62"/>
      <c r="G1" s="62"/>
      <c r="H1" s="63"/>
    </row>
    <row r="2" spans="2:8" x14ac:dyDescent="0.25">
      <c r="B2" s="39"/>
      <c r="C2" s="11"/>
      <c r="D2" s="11"/>
      <c r="E2" s="11"/>
      <c r="F2" s="11"/>
      <c r="G2" s="11"/>
      <c r="H2" s="40"/>
    </row>
    <row r="3" spans="2:8" ht="17.25" thickBot="1" x14ac:dyDescent="0.3">
      <c r="B3" s="39"/>
      <c r="C3" s="41" t="s">
        <v>1</v>
      </c>
      <c r="D3" s="41" t="s">
        <v>2</v>
      </c>
      <c r="E3" s="41" t="s">
        <v>3</v>
      </c>
      <c r="F3" s="41" t="s">
        <v>4</v>
      </c>
      <c r="G3" s="41" t="s">
        <v>32</v>
      </c>
      <c r="H3" s="40"/>
    </row>
    <row r="4" spans="2:8" ht="17.25" thickBot="1" x14ac:dyDescent="0.3">
      <c r="B4" s="42" t="s">
        <v>67</v>
      </c>
      <c r="C4" s="15"/>
      <c r="D4" s="16"/>
      <c r="E4" s="16"/>
      <c r="F4" s="34"/>
      <c r="G4" s="11"/>
      <c r="H4" s="40" t="s">
        <v>34</v>
      </c>
    </row>
    <row r="5" spans="2:8" ht="17.25" thickBot="1" x14ac:dyDescent="0.3">
      <c r="B5" s="42" t="s">
        <v>36</v>
      </c>
      <c r="C5" s="17"/>
      <c r="D5" s="18"/>
      <c r="E5" s="19"/>
      <c r="F5" s="18"/>
      <c r="G5" s="23"/>
      <c r="H5" s="40" t="s">
        <v>33</v>
      </c>
    </row>
    <row r="6" spans="2:8" ht="17.25" thickBot="1" x14ac:dyDescent="0.3">
      <c r="B6" s="42" t="s">
        <v>47</v>
      </c>
      <c r="C6" s="20"/>
      <c r="D6" s="21"/>
      <c r="E6" s="21"/>
      <c r="F6" s="22"/>
      <c r="G6" s="11"/>
      <c r="H6" s="40" t="s">
        <v>35</v>
      </c>
    </row>
    <row r="7" spans="2:8" ht="17.25" thickBot="1" x14ac:dyDescent="0.3">
      <c r="B7" s="39"/>
      <c r="C7" s="60" t="s">
        <v>37</v>
      </c>
      <c r="D7" s="60"/>
      <c r="E7" s="60"/>
      <c r="F7" s="60"/>
      <c r="G7" s="60"/>
      <c r="H7" s="40"/>
    </row>
    <row r="8" spans="2:8" ht="17.25" thickBot="1" x14ac:dyDescent="0.3">
      <c r="B8" s="43" t="s">
        <v>50</v>
      </c>
      <c r="C8" s="24" t="s">
        <v>92</v>
      </c>
      <c r="D8" s="64" t="s">
        <v>65</v>
      </c>
      <c r="E8" s="60"/>
      <c r="F8" s="60"/>
      <c r="G8" s="60"/>
      <c r="H8" s="40"/>
    </row>
    <row r="9" spans="2:8" ht="4.5" customHeight="1" thickBot="1" x14ac:dyDescent="0.3">
      <c r="B9" s="43"/>
      <c r="D9" s="38"/>
      <c r="E9" s="38"/>
      <c r="F9" s="38"/>
      <c r="G9" s="38"/>
      <c r="H9" s="40"/>
    </row>
    <row r="10" spans="2:8" ht="17.25" thickBot="1" x14ac:dyDescent="0.3">
      <c r="B10" s="43" t="s">
        <v>76</v>
      </c>
      <c r="C10" s="24" t="s">
        <v>77</v>
      </c>
      <c r="D10" s="64" t="s">
        <v>71</v>
      </c>
      <c r="E10" s="65"/>
      <c r="F10" s="65"/>
      <c r="G10" s="65"/>
      <c r="H10" s="40"/>
    </row>
    <row r="11" spans="2:8" ht="4.5" customHeight="1" thickBot="1" x14ac:dyDescent="0.3">
      <c r="B11" s="43"/>
      <c r="C11" s="11"/>
      <c r="D11" s="38"/>
      <c r="E11" s="38"/>
      <c r="F11" s="38"/>
      <c r="G11" s="38"/>
      <c r="H11" s="40"/>
    </row>
    <row r="12" spans="2:8" ht="17.25" thickBot="1" x14ac:dyDescent="0.3">
      <c r="B12" s="43" t="s">
        <v>72</v>
      </c>
      <c r="C12" s="24" t="s">
        <v>68</v>
      </c>
      <c r="D12" s="64" t="s">
        <v>71</v>
      </c>
      <c r="E12" s="65"/>
      <c r="F12" s="65"/>
      <c r="G12" s="65"/>
      <c r="H12" s="40"/>
    </row>
    <row r="13" spans="2:8" ht="8.25" customHeight="1" x14ac:dyDescent="0.25">
      <c r="B13" s="39"/>
      <c r="C13" s="38"/>
      <c r="D13" s="38"/>
      <c r="E13" s="38"/>
      <c r="F13" s="38"/>
      <c r="G13" s="38"/>
      <c r="H13" s="40"/>
    </row>
    <row r="14" spans="2:8" ht="17.25" customHeight="1" thickBot="1" x14ac:dyDescent="0.3">
      <c r="B14" s="39"/>
      <c r="C14" s="41" t="s">
        <v>1</v>
      </c>
      <c r="D14" s="41" t="s">
        <v>2</v>
      </c>
      <c r="E14" s="41" t="s">
        <v>3</v>
      </c>
      <c r="F14" s="41" t="s">
        <v>4</v>
      </c>
      <c r="G14" s="11"/>
      <c r="H14" s="40"/>
    </row>
    <row r="15" spans="2:8" x14ac:dyDescent="0.25">
      <c r="B15" s="43" t="s">
        <v>38</v>
      </c>
      <c r="C15" s="25"/>
      <c r="D15" s="26"/>
      <c r="E15" s="26"/>
      <c r="F15" s="27"/>
      <c r="G15" s="11" t="s">
        <v>41</v>
      </c>
      <c r="H15" s="40"/>
    </row>
    <row r="16" spans="2:8" x14ac:dyDescent="0.25">
      <c r="B16" s="43" t="s">
        <v>39</v>
      </c>
      <c r="C16" s="28"/>
      <c r="D16" s="29"/>
      <c r="E16" s="29"/>
      <c r="F16" s="30"/>
      <c r="G16" s="11" t="s">
        <v>41</v>
      </c>
      <c r="H16" s="40"/>
    </row>
    <row r="17" spans="2:8" ht="17.25" thickBot="1" x14ac:dyDescent="0.3">
      <c r="B17" s="43" t="s">
        <v>40</v>
      </c>
      <c r="C17" s="31"/>
      <c r="D17" s="32"/>
      <c r="E17" s="32"/>
      <c r="F17" s="33"/>
      <c r="G17" s="11" t="s">
        <v>41</v>
      </c>
      <c r="H17" s="40"/>
    </row>
    <row r="18" spans="2:8" ht="17.25" thickBot="1" x14ac:dyDescent="0.3">
      <c r="B18" s="45"/>
      <c r="C18" s="47" t="s">
        <v>1</v>
      </c>
      <c r="D18" s="47" t="s">
        <v>2</v>
      </c>
      <c r="E18" s="47" t="s">
        <v>3</v>
      </c>
      <c r="F18" s="47" t="s">
        <v>4</v>
      </c>
      <c r="G18" s="8"/>
      <c r="H18" s="46"/>
    </row>
    <row r="19" spans="2:8" x14ac:dyDescent="0.25">
      <c r="B19" s="43" t="s">
        <v>42</v>
      </c>
      <c r="C19" s="13" t="str">
        <f>IF(ISNUMBER(C29),VLOOKUP(C29,SoftTarget!A2:E24,2,TRUE)-IF(C12=AcceptValue!C4,VLOOKUP(C8,'Earmolds-to-HA2'!A2:E15,2),VLOOKUP(C8,'Eartips-to-HA2'!A2:E15,2))-MicEffect!B2,"")</f>
        <v/>
      </c>
      <c r="D19" s="13" t="str">
        <f>IF(ISNUMBER(D29),VLOOKUP(D29,SoftTarget!A2:E24,3,TRUE)-IF(C12=AcceptValue!C4,VLOOKUP(C8,'Earmolds-to-HA2'!A2:E15,3),VLOOKUP(C8,'Eartips-to-HA2'!A2:E15,3))-MicEffect!C2,"")</f>
        <v/>
      </c>
      <c r="E19" s="14" t="str">
        <f>IF(ISNUMBER(E29),VLOOKUP(E29,SoftTarget!A2:E24,4,TRUE)-IF(C12=AcceptValue!C4,VLOOKUP(C8,'Earmolds-to-HA2'!A2:E15,4),VLOOKUP(C8,'Eartips-to-HA2'!A2:E15,4))-MicEffect!D2,"")</f>
        <v/>
      </c>
      <c r="F19" s="14" t="str">
        <f>IF(ISNUMBER(F29),VLOOKUP(F29,SoftTarget!A2:E24,5,TRUE)-IF(C12=AcceptValue!C4,VLOOKUP(C8,'Earmolds-to-HA2'!A2:E15,5),VLOOKUP(C8,'Eartips-to-HA2'!A2:E15,5))-MicEffect!E2,"")</f>
        <v/>
      </c>
      <c r="G19" s="11" t="s">
        <v>41</v>
      </c>
      <c r="H19" s="40"/>
    </row>
    <row r="20" spans="2:8" ht="17.25" thickBot="1" x14ac:dyDescent="0.3">
      <c r="B20" s="44" t="s">
        <v>43</v>
      </c>
      <c r="C20" s="49" t="str">
        <f>IF(AND(ISNUMBER(C19),ISNUMBER(C15)),(C15-(VLOOKUP(0,SoftTarget!A2:E24,2)-IF(C12=AcceptValue!C4,VLOOKUP(C8,'Earmolds-to-HA2'!A2:E15,2),VLOOKUP(C8,'Eartips-to-HA2'!A2:E15,2))-MicEffect!B2))/(C19-(VLOOKUP(0,SoftTarget!A2:E24,2)-IF(C12=AcceptValue!C4,VLOOKUP(C8,'Earmolds-to-HA2'!A2:E15,2),VLOOKUP(C8,'Eartips-to-HA2'!A2:E15,2))-MicEffect!B2)),"")</f>
        <v/>
      </c>
      <c r="D20" s="49" t="str">
        <f>IF(AND(ISNUMBER(D19),ISNUMBER(D15)),(D15-(VLOOKUP(0,SoftTarget!A2:E24,3)-IF(C12=AcceptValue!C4,VLOOKUP(C8,'Earmolds-to-HA2'!A2:E15,3),VLOOKUP(C8,'Eartips-to-HA2'!A2:E15,3))-MicEffect!C2))/(D19-(VLOOKUP(0,SoftTarget!A2:E24,3)-IF(C12=AcceptValue!C4,VLOOKUP(C8,'Earmolds-to-HA2'!A2:E15,3),VLOOKUP(C8,'Eartips-to-HA2'!A2:E15,3))-MicEffect!C2)),"")</f>
        <v/>
      </c>
      <c r="E20" s="50" t="str">
        <f>IF(AND(ISNUMBER(E19),ISNUMBER(E15)),(E15-(VLOOKUP(0,SoftTarget!A2:E24,4)-IF(C12=AcceptValue!C4,VLOOKUP(C8,'Earmolds-to-HA2'!A2:E15,4),VLOOKUP(C8,'Eartips-to-HA2'!A2:E15,4))-MicEffect!D2))/(E19-(VLOOKUP(0,SoftTarget!A2:E24,4)-IF(C12=AcceptValue!C4,VLOOKUP(C8,'Earmolds-to-HA2'!A2:E15,4),VLOOKUP(C8,'Eartips-to-HA2'!A2:E15,4))-MicEffect!D2)),"")</f>
        <v/>
      </c>
      <c r="F20" s="50" t="str">
        <f>IF(AND(ISNUMBER(F19),ISNUMBER(F15)),(F15-(VLOOKUP(0,SoftTarget!A2:E24,5)-IF(C12=AcceptValue!C4,VLOOKUP(C8,'Earmolds-to-HA2'!A2:E15,5),VLOOKUP(C8,'Eartips-to-HA2'!A2:E15,5))-MicEffect!E2))/(F19-(VLOOKUP(0,SoftTarget!A2:E24,5)-IF(C12=AcceptValue!C4,VLOOKUP(C8,'Earmolds-to-HA2'!A2:E15,5),VLOOKUP(C8,'Eartips-to-HA2'!A2:E15,5))-MicEffect!E2)),"")</f>
        <v/>
      </c>
      <c r="G20" s="35"/>
      <c r="H20" s="48"/>
    </row>
    <row r="21" spans="2:8" ht="17.25" thickTop="1" x14ac:dyDescent="0.25">
      <c r="B21" s="43" t="s">
        <v>44</v>
      </c>
      <c r="C21" s="13" t="str">
        <f>IF(ISNUMBER(C29),VLOOKUP(C29,MaxTarget!A2:E24,2,TRUE)-IF(C12=AcceptValue!C4,VLOOKUP(C8,'Earmolds-to-HA2'!A2:E15,2),VLOOKUP(C8,'Eartips-to-HA2'!A2:E15,2))-MicEffect!B2,"")</f>
        <v/>
      </c>
      <c r="D21" s="13" t="str">
        <f>IF(ISNUMBER(D29),VLOOKUP(D29,MaxTarget!A2:E24,3,TRUE)-IF(C12=AcceptValue!C4,VLOOKUP(C8,'Earmolds-to-HA2'!A2:E15,3),VLOOKUP(C8,'Eartips-to-HA2'!A2:E15,3))-MicEffect!C2,"")</f>
        <v/>
      </c>
      <c r="E21" s="14" t="str">
        <f>IF(ISNUMBER(E29),VLOOKUP(E29,MaxTarget!A2:E24,4,TRUE)-IF(C12=AcceptValue!C4,VLOOKUP(C8,'Earmolds-to-HA2'!A2:E15,4),VLOOKUP(C8,'Eartips-to-HA2'!A2:E15,4))-MicEffect!D2,"")</f>
        <v/>
      </c>
      <c r="F21" s="14" t="str">
        <f>IF(ISNUMBER(F29),VLOOKUP(F29,MaxTarget!A2:E24,5,TRUE)-IF(C12=AcceptValue!C4,VLOOKUP(C8,'Earmolds-to-HA2'!A2:E15,5),VLOOKUP(C8,'Eartips-to-HA2'!A2:E15,5))-MicEffect!E2,"")</f>
        <v/>
      </c>
      <c r="G21" s="11" t="s">
        <v>41</v>
      </c>
      <c r="H21" s="40"/>
    </row>
    <row r="22" spans="2:8" ht="17.25" thickBot="1" x14ac:dyDescent="0.3">
      <c r="B22" s="44" t="s">
        <v>45</v>
      </c>
      <c r="C22" s="36" t="str">
        <f>IF(AND(ISNUMBER(C21),ISNUMBER(C16)),IF(C16&gt;C21,"太大聲","通過"),"")</f>
        <v/>
      </c>
      <c r="D22" s="36" t="str">
        <f>IF(AND(ISNUMBER(D21),ISNUMBER(D16)),IF(D16&gt;D21,"太大聲","通過"),"")</f>
        <v/>
      </c>
      <c r="E22" s="37" t="str">
        <f>IF(AND(ISNUMBER(E21),ISNUMBER(E16)),IF(E16&gt;E21,"太大聲","通過"),"")</f>
        <v/>
      </c>
      <c r="F22" s="37" t="str">
        <f>IF(AND(ISNUMBER(F21),ISNUMBER(F16)),IF(F16&gt;F21,"太大聲","通過"),"")</f>
        <v/>
      </c>
      <c r="G22" s="35"/>
      <c r="H22" s="48"/>
    </row>
    <row r="23" spans="2:8" ht="17.25" thickTop="1" x14ac:dyDescent="0.25">
      <c r="B23" s="43" t="s">
        <v>46</v>
      </c>
      <c r="C23" s="13" t="str">
        <f>IF(ISNUMBER(C29),VLOOKUP(C29,MidTarget!A2:E24,2,TRUE)-IF(C12=AcceptValue!C4,VLOOKUP(C8,'Earmolds-to-HA2'!A2:E15,2),VLOOKUP(C8,'Eartips-to-HA2'!A2:E15,2))-MicEffect!B2,"")</f>
        <v/>
      </c>
      <c r="D23" s="13" t="str">
        <f>IF(ISNUMBER(D29),VLOOKUP(D29,MidTarget!A2:E24,3,TRUE)-IF(C12=AcceptValue!C4,VLOOKUP(C8,'Earmolds-to-HA2'!A2:E15,3),VLOOKUP(C8,'Eartips-to-HA2'!A2:E15,3))-MicEffect!C2,"")</f>
        <v/>
      </c>
      <c r="E23" s="14" t="str">
        <f>IF(ISNUMBER(E29),VLOOKUP(E29,MidTarget!A2:E24,4,TRUE)-IF(C12=AcceptValue!C4,VLOOKUP(C8,'Earmolds-to-HA2'!A2:E15,4),VLOOKUP(C8,'Eartips-to-HA2'!A2:E15,4))-MicEffect!D2,"")</f>
        <v/>
      </c>
      <c r="F23" s="14" t="str">
        <f>IF(ISNUMBER(F29),VLOOKUP(F29,MidTarget!A2:E24,5,TRUE)-IF(C12=AcceptValue!C4,VLOOKUP(C8,'Earmolds-to-HA2'!A2:E15,5),VLOOKUP(C8,'Eartips-to-HA2'!A2:E15,5))-MicEffect!E2,"")</f>
        <v/>
      </c>
      <c r="G23" s="11" t="s">
        <v>41</v>
      </c>
      <c r="H23" s="40"/>
    </row>
    <row r="24" spans="2:8" ht="17.25" thickBot="1" x14ac:dyDescent="0.3">
      <c r="B24" s="44" t="s">
        <v>43</v>
      </c>
      <c r="C24" s="49" t="str">
        <f>IF(AND(ISNUMBER(C23),ISNUMBER(C17)),(C17-(VLOOKUP(0,MidTarget!A2:E24,2)-IF(C12=AcceptValue!C4,VLOOKUP(C8,'Earmolds-to-HA2'!A2:E15,2),VLOOKUP(C8,'Eartips-to-HA2'!A2:E15,2))-MicEffect!B2))/(C23-(VLOOKUP(0,MidTarget!A2:E24,2)-IF(C12=AcceptValue!C4,VLOOKUP(C8,'Earmolds-to-HA2'!A2:E15,2),VLOOKUP(C8,'Eartips-to-HA2'!A2:E15,2))-MicEffect!B2)),"")</f>
        <v/>
      </c>
      <c r="D24" s="49" t="str">
        <f>IF(AND(ISNUMBER(D23),ISNUMBER(D17)),(D17-(VLOOKUP(0,MidTarget!A2:E24,3)-IF(C12=AcceptValue!C4,VLOOKUP(C8,'Earmolds-to-HA2'!A2:E15,3),VLOOKUP(C8,'Eartips-to-HA2'!A2:E15,3))-MicEffect!C2))/(D23-(VLOOKUP(0,MidTarget!A2:E24,3)-IF(C12=AcceptValue!C4,VLOOKUP(C8,'Earmolds-to-HA2'!A2:E15,3),VLOOKUP(C8,'Eartips-to-HA2'!A2:E15,3))-MicEffect!C2)),"")</f>
        <v/>
      </c>
      <c r="E24" s="50" t="str">
        <f>IF(AND(ISNUMBER(E23),ISNUMBER(E17)),(E17-(VLOOKUP(0,MidTarget!A2:E24,4)-IF(C12=AcceptValue!C4,VLOOKUP(C8,'Earmolds-to-HA2'!A2:E15,4),VLOOKUP(C8,'Eartips-to-HA2'!A2:E15,4))-MicEffect!D2))/(E23-(VLOOKUP(0,MidTarget!A2:E24,4)-IF(C12=AcceptValue!C4,VLOOKUP(C8,'Earmolds-to-HA2'!A2:E15,4),VLOOKUP(C8,'Eartips-to-HA2'!A2:E15,4))-MicEffect!D2)),"")</f>
        <v/>
      </c>
      <c r="F24" s="50" t="str">
        <f>IF(AND(ISNUMBER(F23),ISNUMBER(F17)),(F17-(VLOOKUP(0,MidTarget!A2:E24,5)-IF(C12=AcceptValue!C4,VLOOKUP(C8,'Earmolds-to-HA2'!A2:E15,5),VLOOKUP(C8,'Eartips-to-HA2'!A2:E15,5))-MicEffect!E2))/(F23-(VLOOKUP(0,MidTarget!A2:E24,5)-IF(C12=AcceptValue!C4,VLOOKUP(C8,'Earmolds-to-HA2'!A2:E15,5),VLOOKUP(C8,'Eartips-to-HA2'!A2:E15,5))-MicEffect!E2)),"")</f>
        <v/>
      </c>
      <c r="G24" s="35"/>
      <c r="H24" s="48"/>
    </row>
    <row r="25" spans="2:8" ht="17.25" thickTop="1" x14ac:dyDescent="0.25">
      <c r="B25" s="39"/>
      <c r="C25" s="41" t="s">
        <v>1</v>
      </c>
      <c r="D25" s="41" t="s">
        <v>2</v>
      </c>
      <c r="E25" s="41" t="s">
        <v>3</v>
      </c>
      <c r="F25" s="41" t="s">
        <v>4</v>
      </c>
      <c r="G25" s="11"/>
      <c r="H25" s="40"/>
    </row>
    <row r="26" spans="2:8" ht="9" customHeight="1" thickBot="1" x14ac:dyDescent="0.3">
      <c r="B26" s="45"/>
      <c r="C26" s="8"/>
      <c r="D26" s="8"/>
      <c r="E26" s="8"/>
      <c r="F26" s="8"/>
      <c r="G26" s="8"/>
      <c r="H26" s="46"/>
    </row>
    <row r="27" spans="2:8" x14ac:dyDescent="0.25">
      <c r="B27" s="51" t="s">
        <v>66</v>
      </c>
      <c r="C27" s="52" t="b">
        <f>IF(ISNUMBER(C4),C4,IF(AND(NOT(ISNUMBER(C4)),ISNUMBER(C5),NOT(ISNUMBER(C6))),C5-'nHL-to-eHL'!B2,IF(AND(NOT(ISNUMBER(C4)),ISNUMBER(C5),ISNUMBER(C6),C5&lt;85),C5-'nHL-to-eHL'!B2,IF(AND(NOT(ISNUMBER(C4)),ISNUMBER(C5),ISNUMBER(C6),C5&gt;80),C6,IF(AND(NOT(ISNUMBER(C4)),NOT(ISNUMBER(C5)),ISNUMBER(C6)),C6,IF(AND(NOT(ISNUMBER(C4)),NOT(ISNUMBER(C5)),NOT(ISNUMBER(C6)),ISNUMBER(G5)),G5-'nHL-to-eHL'!B2))))))</f>
        <v>0</v>
      </c>
      <c r="D27" s="52" t="b">
        <f>IF(ISNUMBER(D4),D4,IF(AND(NOT(ISNUMBER(D4)),ISNUMBER(D5),NOT(ISNUMBER(D6))),D5-'nHL-to-eHL'!C2,IF(AND(NOT(ISNUMBER(D4)),ISNUMBER(D5),ISNUMBER(D6),D5&lt;85),D5-'nHL-to-eHL'!C2,IF(AND(NOT(ISNUMBER(D4)),ISNUMBER(D5),ISNUMBER(D6),D5&gt;80),D6,IF(AND(NOT(ISNUMBER(D4)),NOT(ISNUMBER(D5)),ISNUMBER(D6)),D6,IF(AND(NOT(ISNUMBER(D4)),NOT(ISNUMBER(D5)),NOT(ISNUMBER(D6)),ISNUMBER(G5)),G5-'nHL-to-eHL'!C2))))))</f>
        <v>0</v>
      </c>
      <c r="E27" s="52" t="b">
        <f>IF(ISNUMBER(E4),E4,IF(AND(NOT(ISNUMBER(E4)),ISNUMBER(E5),NOT(ISNUMBER(E6))),E5-'nHL-to-eHL'!D2,IF(AND(NOT(ISNUMBER(E4)),ISNUMBER(E5),ISNUMBER(E6),E5&lt;85),E5-'nHL-to-eHL'!D2,IF(AND(NOT(ISNUMBER(E4)),ISNUMBER(E5),ISNUMBER(E6),E5&gt;80),E6,IF(AND(NOT(ISNUMBER(E4)),NOT(ISNUMBER(E5)),ISNUMBER(E6)),E6,IF(AND(NOT(ISNUMBER(E4)),NOT(ISNUMBER(E5)),NOT(ISNUMBER(E6)),ISNUMBER(G5)),G5-'nHL-to-eHL'!D2))))))</f>
        <v>0</v>
      </c>
      <c r="F27" s="52" t="b">
        <f>IF(ISNUMBER(F4),F4,IF(AND(NOT(ISNUMBER(F4)),ISNUMBER(F5),NOT(ISNUMBER(F6))),F5-'nHL-to-eHL'!E2,IF(AND(NOT(ISNUMBER(F4)),ISNUMBER(F5),ISNUMBER(F6),F5&lt;85),F5-'nHL-to-eHL'!E2,IF(AND(NOT(ISNUMBER(F4)),ISNUMBER(F5),ISNUMBER(F6),F5&gt;80),F6,IF(AND(NOT(ISNUMBER(F4)),NOT(ISNUMBER(F5)),ISNUMBER(F6)),F6,IF(AND(NOT(ISNUMBER(F4)),NOT(ISNUMBER(F5)),NOT(ISNUMBER(F6)),ISNUMBER(G5)),G5-'nHL-to-eHL'!E2))))))</f>
        <v>0</v>
      </c>
      <c r="G27" s="52"/>
      <c r="H27" s="52" t="s">
        <v>73</v>
      </c>
    </row>
    <row r="28" spans="2:8" x14ac:dyDescent="0.25">
      <c r="B28" s="54" t="s">
        <v>75</v>
      </c>
      <c r="C28" s="52">
        <f>IF(C10=AcceptValue!C1,VLOOKUP(C8,InsertCorrection!A2:E15,2)-InsertCorrection!B16,0)</f>
        <v>0</v>
      </c>
      <c r="D28" s="52">
        <f>IF(C10=AcceptValue!C1,VLOOKUP(C8,InsertCorrection!A2:E15,3)-InsertCorrection!C16,0)</f>
        <v>0</v>
      </c>
      <c r="E28" s="52">
        <f>IF(C10=AcceptValue!C1,VLOOKUP(C8,InsertCorrection!A2:E15,4)-InsertCorrection!D16,0)</f>
        <v>0</v>
      </c>
      <c r="F28" s="52">
        <f>IF(C10=AcceptValue!C1,VLOOKUP(C8,InsertCorrection!A2:E15,5)-InsertCorrection!E16,0)</f>
        <v>0</v>
      </c>
      <c r="G28" s="52"/>
      <c r="H28" s="52" t="s">
        <v>73</v>
      </c>
    </row>
    <row r="29" spans="2:8" x14ac:dyDescent="0.25">
      <c r="B29" s="54" t="s">
        <v>80</v>
      </c>
      <c r="C29" s="52" t="b">
        <f>IF(ISNUMBER(C27),C27+C28)</f>
        <v>0</v>
      </c>
      <c r="D29" s="52" t="b">
        <f>IF(ISNUMBER(D27),D27+D28)</f>
        <v>0</v>
      </c>
      <c r="E29" s="52" t="b">
        <f>IF(ISNUMBER(E27),E27+E28)</f>
        <v>0</v>
      </c>
      <c r="F29" s="52" t="b">
        <f>IF(ISNUMBER(F27),F27+F28)</f>
        <v>0</v>
      </c>
      <c r="G29" s="52"/>
      <c r="H29" s="52" t="s">
        <v>73</v>
      </c>
    </row>
  </sheetData>
  <sheetProtection sheet="1" objects="1" scenarios="1" selectLockedCells="1"/>
  <mergeCells count="5">
    <mergeCell ref="C7:G7"/>
    <mergeCell ref="B1:H1"/>
    <mergeCell ref="D8:G8"/>
    <mergeCell ref="D10:G10"/>
    <mergeCell ref="D12:G12"/>
  </mergeCells>
  <phoneticPr fontId="5" type="noConversion"/>
  <dataValidations count="1">
    <dataValidation type="decimal" allowBlank="1" showInputMessage="1" showErrorMessage="1" errorTitle="無法接受輸入值" error="請輸入 1 到 150 之間的數值；如果沒有做這項量測，請輸入 0 或留空" promptTitle="數值範圍" prompt="請輸入 1 到 150 之間的數值；如果沒有做這項量測，請輸入 0 或留空" sqref="C15:F17" xr:uid="{00000000-0002-0000-0000-000000000000}">
      <formula1>0</formula1>
      <formula2>150</formula2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errorTitle="請從下拉式選單選擇" error="請從下拉式選單選擇符合的年齡層" promptTitle="請從下拉式選單選擇" prompt="請從下拉式選單選擇符合的年齡層" xr:uid="{00000000-0002-0000-0000-000001000000}">
          <x14:formula1>
            <xm:f>'Earmolds-to-HA2'!$A$2:$A$15</xm:f>
          </x14:formula1>
          <xm:sqref>C8</xm:sqref>
        </x14:dataValidation>
        <x14:dataValidation type="list" allowBlank="1" showInputMessage="1" showErrorMessage="1" errorTitle="請從下拉式選單選擇" error="請從下拉式選單選擇執行檢查（包括行為聽檢或電生理檢查）時採用的耳機類型" promptTitle="請從下拉式選單選擇" prompt="請從下拉式選單選擇執行檢查（包括行為聽檢或電生理檢查）時採用的耳機類型" xr:uid="{00000000-0002-0000-0000-000002000000}">
          <x14:formula1>
            <xm:f>AcceptValue!$C$1:$C$2</xm:f>
          </x14:formula1>
          <xm:sqref>C10</xm:sqref>
        </x14:dataValidation>
        <x14:dataValidation type="list" allowBlank="1" showInputMessage="1" showErrorMessage="1" errorTitle="請從下拉式選單選擇" error="請從下拉式選單選擇個案助聽器搭配使用的耳模類型" promptTitle="請從下拉式選單選擇" prompt="請從下拉式選單選擇個案助聽器搭配使用的耳模類型" xr:uid="{00000000-0002-0000-0000-000003000000}">
          <x14:formula1>
            <xm:f>AcceptValue!$C$4:$C$5</xm:f>
          </x14:formula1>
          <xm:sqref>C12</xm:sqref>
        </x14:dataValidation>
        <x14:dataValidation type="list" allowBlank="1" showInputMessage="1" showErrorMessage="1" xr:uid="{00000000-0002-0000-0000-000004000000}">
          <x14:formula1>
            <xm:f>AcceptValue!A1:A28</xm:f>
          </x14:formula1>
          <xm:sqref>G5</xm:sqref>
        </x14:dataValidation>
        <x14:dataValidation type="list" allowBlank="1" showInputMessage="1" showErrorMessage="1" xr:uid="{00000000-0002-0000-0000-000005000000}">
          <x14:formula1>
            <xm:f>AcceptValue!A1:A28</xm:f>
          </x14:formula1>
          <xm:sqref>C4</xm:sqref>
        </x14:dataValidation>
        <x14:dataValidation type="list" allowBlank="1" showInputMessage="1" showErrorMessage="1" xr:uid="{00000000-0002-0000-0000-000006000000}">
          <x14:formula1>
            <xm:f>AcceptValue!A1:A28</xm:f>
          </x14:formula1>
          <xm:sqref>E5</xm:sqref>
        </x14:dataValidation>
        <x14:dataValidation type="list" allowBlank="1" showInputMessage="1" showErrorMessage="1" xr:uid="{00000000-0002-0000-0000-000007000000}">
          <x14:formula1>
            <xm:f>AcceptValue!A1:A28</xm:f>
          </x14:formula1>
          <xm:sqref>D4</xm:sqref>
        </x14:dataValidation>
        <x14:dataValidation type="list" allowBlank="1" showInputMessage="1" showErrorMessage="1" xr:uid="{00000000-0002-0000-0000-000008000000}">
          <x14:formula1>
            <xm:f>AcceptValue!A1:A28</xm:f>
          </x14:formula1>
          <xm:sqref>E4</xm:sqref>
        </x14:dataValidation>
        <x14:dataValidation type="list" allowBlank="1" showInputMessage="1" showErrorMessage="1" xr:uid="{00000000-0002-0000-0000-000009000000}">
          <x14:formula1>
            <xm:f>AcceptValue!A1:A28</xm:f>
          </x14:formula1>
          <xm:sqref>F4</xm:sqref>
        </x14:dataValidation>
        <x14:dataValidation type="list" allowBlank="1" showInputMessage="1" showErrorMessage="1" xr:uid="{00000000-0002-0000-0000-00000A000000}">
          <x14:formula1>
            <xm:f>AcceptValue!A1:A28</xm:f>
          </x14:formula1>
          <xm:sqref>C5</xm:sqref>
        </x14:dataValidation>
        <x14:dataValidation type="list" allowBlank="1" showInputMessage="1" showErrorMessage="1" xr:uid="{00000000-0002-0000-0000-00000B000000}">
          <x14:formula1>
            <xm:f>AcceptValue!A1:A28</xm:f>
          </x14:formula1>
          <xm:sqref>D5</xm:sqref>
        </x14:dataValidation>
        <x14:dataValidation type="list" allowBlank="1" showInputMessage="1" showErrorMessage="1" xr:uid="{00000000-0002-0000-0000-00000C000000}">
          <x14:formula1>
            <xm:f>AcceptValue!A1:A28</xm:f>
          </x14:formula1>
          <xm:sqref>F5</xm:sqref>
        </x14:dataValidation>
        <x14:dataValidation type="list" allowBlank="1" showInputMessage="1" showErrorMessage="1" xr:uid="{00000000-0002-0000-0000-00000D000000}">
          <x14:formula1>
            <xm:f>AcceptValue!A1:A28</xm:f>
          </x14:formula1>
          <xm:sqref>C6</xm:sqref>
        </x14:dataValidation>
        <x14:dataValidation type="list" allowBlank="1" showInputMessage="1" showErrorMessage="1" xr:uid="{00000000-0002-0000-0000-00000E000000}">
          <x14:formula1>
            <xm:f>AcceptValue!A1:A28</xm:f>
          </x14:formula1>
          <xm:sqref>D6</xm:sqref>
        </x14:dataValidation>
        <x14:dataValidation type="list" allowBlank="1" showInputMessage="1" showErrorMessage="1" xr:uid="{00000000-0002-0000-0000-00000F000000}">
          <x14:formula1>
            <xm:f>AcceptValue!A1:A28</xm:f>
          </x14:formula1>
          <xm:sqref>E6</xm:sqref>
        </x14:dataValidation>
        <x14:dataValidation type="list" allowBlank="1" showInputMessage="1" showErrorMessage="1" xr:uid="{00000000-0002-0000-0000-000010000000}">
          <x14:formula1>
            <xm:f>AcceptValue!A1:A28</xm:f>
          </x14:formula1>
          <xm:sqref>F6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6"/>
  <sheetViews>
    <sheetView workbookViewId="0"/>
  </sheetViews>
  <sheetFormatPr defaultRowHeight="16.5" x14ac:dyDescent="0.25"/>
  <cols>
    <col min="1" max="1" width="16.625" customWidth="1"/>
  </cols>
  <sheetData>
    <row r="1" spans="1:5" x14ac:dyDescent="0.25">
      <c r="A1" t="s">
        <v>7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2">
        <v>0</v>
      </c>
      <c r="B2">
        <v>59</v>
      </c>
      <c r="C2">
        <v>53</v>
      </c>
      <c r="D2">
        <v>56</v>
      </c>
      <c r="E2">
        <v>55</v>
      </c>
    </row>
    <row r="3" spans="1:5" x14ac:dyDescent="0.25">
      <c r="A3" s="12">
        <v>5</v>
      </c>
      <c r="B3">
        <v>62</v>
      </c>
      <c r="C3">
        <v>56</v>
      </c>
      <c r="D3">
        <v>59</v>
      </c>
      <c r="E3">
        <v>58</v>
      </c>
    </row>
    <row r="4" spans="1:5" x14ac:dyDescent="0.25">
      <c r="A4" s="12">
        <v>10</v>
      </c>
      <c r="B4">
        <v>64</v>
      </c>
      <c r="C4">
        <v>59</v>
      </c>
      <c r="D4">
        <v>62</v>
      </c>
      <c r="E4">
        <v>62</v>
      </c>
    </row>
    <row r="5" spans="1:5" x14ac:dyDescent="0.25">
      <c r="A5" s="12">
        <v>15</v>
      </c>
      <c r="B5">
        <v>67</v>
      </c>
      <c r="C5">
        <v>62</v>
      </c>
      <c r="D5">
        <v>66</v>
      </c>
      <c r="E5">
        <v>65</v>
      </c>
    </row>
    <row r="6" spans="1:5" x14ac:dyDescent="0.25">
      <c r="A6" s="12">
        <v>20</v>
      </c>
      <c r="B6">
        <v>70</v>
      </c>
      <c r="C6">
        <v>65</v>
      </c>
      <c r="D6">
        <v>69</v>
      </c>
      <c r="E6">
        <v>68</v>
      </c>
    </row>
    <row r="7" spans="1:5" x14ac:dyDescent="0.25">
      <c r="A7" s="12">
        <v>25</v>
      </c>
      <c r="B7">
        <v>73</v>
      </c>
      <c r="C7">
        <v>68</v>
      </c>
      <c r="D7">
        <v>72</v>
      </c>
      <c r="E7">
        <v>71</v>
      </c>
    </row>
    <row r="8" spans="1:5" x14ac:dyDescent="0.25">
      <c r="A8" s="12">
        <v>30</v>
      </c>
      <c r="B8">
        <v>74</v>
      </c>
      <c r="C8">
        <v>69</v>
      </c>
      <c r="D8">
        <v>73</v>
      </c>
      <c r="E8">
        <v>73</v>
      </c>
    </row>
    <row r="9" spans="1:5" x14ac:dyDescent="0.25">
      <c r="A9" s="12">
        <v>35</v>
      </c>
      <c r="B9">
        <v>75</v>
      </c>
      <c r="C9">
        <v>71</v>
      </c>
      <c r="D9">
        <v>75</v>
      </c>
      <c r="E9">
        <v>75</v>
      </c>
    </row>
    <row r="10" spans="1:5" x14ac:dyDescent="0.25">
      <c r="A10" s="12">
        <v>40</v>
      </c>
      <c r="B10">
        <v>77</v>
      </c>
      <c r="C10">
        <v>72</v>
      </c>
      <c r="D10">
        <v>77</v>
      </c>
      <c r="E10">
        <v>77</v>
      </c>
    </row>
    <row r="11" spans="1:5" x14ac:dyDescent="0.25">
      <c r="A11" s="12">
        <v>45</v>
      </c>
      <c r="B11">
        <v>79</v>
      </c>
      <c r="C11">
        <v>75</v>
      </c>
      <c r="D11">
        <v>79</v>
      </c>
      <c r="E11">
        <v>79</v>
      </c>
    </row>
    <row r="12" spans="1:5" x14ac:dyDescent="0.25">
      <c r="A12" s="12">
        <v>50</v>
      </c>
      <c r="B12">
        <v>81</v>
      </c>
      <c r="C12">
        <v>77</v>
      </c>
      <c r="D12">
        <v>82</v>
      </c>
      <c r="E12">
        <v>82</v>
      </c>
    </row>
    <row r="13" spans="1:5" x14ac:dyDescent="0.25">
      <c r="A13" s="12">
        <v>55</v>
      </c>
      <c r="B13">
        <v>85</v>
      </c>
      <c r="C13">
        <v>81</v>
      </c>
      <c r="D13">
        <v>84</v>
      </c>
      <c r="E13">
        <v>85</v>
      </c>
    </row>
    <row r="14" spans="1:5" x14ac:dyDescent="0.25">
      <c r="A14" s="12">
        <v>60</v>
      </c>
      <c r="B14">
        <v>88</v>
      </c>
      <c r="C14">
        <v>84</v>
      </c>
      <c r="D14">
        <v>88</v>
      </c>
      <c r="E14">
        <v>89</v>
      </c>
    </row>
    <row r="15" spans="1:5" x14ac:dyDescent="0.25">
      <c r="A15" s="12">
        <v>65</v>
      </c>
      <c r="B15">
        <v>91</v>
      </c>
      <c r="C15">
        <v>87</v>
      </c>
      <c r="D15">
        <v>92</v>
      </c>
      <c r="E15">
        <v>93</v>
      </c>
    </row>
    <row r="16" spans="1:5" x14ac:dyDescent="0.25">
      <c r="A16" s="12">
        <v>70</v>
      </c>
      <c r="B16">
        <v>95</v>
      </c>
      <c r="C16">
        <v>91</v>
      </c>
      <c r="D16">
        <v>96</v>
      </c>
      <c r="E16">
        <v>97</v>
      </c>
    </row>
    <row r="17" spans="1:5" x14ac:dyDescent="0.25">
      <c r="A17" s="12">
        <v>75</v>
      </c>
      <c r="B17">
        <v>99</v>
      </c>
      <c r="C17">
        <v>95</v>
      </c>
      <c r="D17">
        <v>100</v>
      </c>
      <c r="E17">
        <v>99</v>
      </c>
    </row>
    <row r="18" spans="1:5" x14ac:dyDescent="0.25">
      <c r="A18" s="12">
        <v>80</v>
      </c>
      <c r="B18">
        <v>102</v>
      </c>
      <c r="C18">
        <v>99</v>
      </c>
      <c r="D18">
        <v>103</v>
      </c>
      <c r="E18">
        <v>102</v>
      </c>
    </row>
    <row r="19" spans="1:5" x14ac:dyDescent="0.25">
      <c r="A19" s="12">
        <v>85</v>
      </c>
      <c r="B19">
        <v>104</v>
      </c>
      <c r="C19">
        <v>102</v>
      </c>
      <c r="D19">
        <v>105</v>
      </c>
      <c r="E19">
        <v>105</v>
      </c>
    </row>
    <row r="20" spans="1:5" x14ac:dyDescent="0.25">
      <c r="A20" s="12">
        <v>90</v>
      </c>
      <c r="B20">
        <v>107</v>
      </c>
      <c r="C20">
        <v>105</v>
      </c>
      <c r="D20">
        <v>108</v>
      </c>
      <c r="E20">
        <v>109</v>
      </c>
    </row>
    <row r="21" spans="1:5" x14ac:dyDescent="0.25">
      <c r="A21" s="12">
        <v>95</v>
      </c>
      <c r="B21">
        <v>111</v>
      </c>
      <c r="C21">
        <v>108</v>
      </c>
      <c r="D21">
        <v>112</v>
      </c>
      <c r="E21">
        <v>113</v>
      </c>
    </row>
    <row r="22" spans="1:5" x14ac:dyDescent="0.25">
      <c r="A22" s="12">
        <v>100</v>
      </c>
      <c r="B22">
        <v>115</v>
      </c>
      <c r="C22">
        <v>112</v>
      </c>
      <c r="D22">
        <v>116</v>
      </c>
      <c r="E22">
        <v>116</v>
      </c>
    </row>
    <row r="23" spans="1:5" x14ac:dyDescent="0.25">
      <c r="A23" s="12">
        <v>105</v>
      </c>
      <c r="B23">
        <v>116</v>
      </c>
      <c r="C23">
        <v>116</v>
      </c>
      <c r="D23">
        <v>118</v>
      </c>
      <c r="E23">
        <v>119</v>
      </c>
    </row>
    <row r="24" spans="1:5" x14ac:dyDescent="0.25">
      <c r="A24" s="12">
        <v>110</v>
      </c>
      <c r="B24">
        <v>120</v>
      </c>
      <c r="C24">
        <v>120</v>
      </c>
      <c r="D24">
        <v>121</v>
      </c>
      <c r="E24">
        <v>121</v>
      </c>
    </row>
    <row r="25" spans="1:5" x14ac:dyDescent="0.25">
      <c r="A25" s="12"/>
    </row>
    <row r="26" spans="1:5" x14ac:dyDescent="0.25">
      <c r="A26" s="12"/>
    </row>
  </sheetData>
  <sheetProtection sheet="1" objects="1" scenarios="1"/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4"/>
  <sheetViews>
    <sheetView workbookViewId="0"/>
  </sheetViews>
  <sheetFormatPr defaultRowHeight="16.5" x14ac:dyDescent="0.25"/>
  <cols>
    <col min="1" max="1" width="16.625" customWidth="1"/>
  </cols>
  <sheetData>
    <row r="1" spans="1:5" x14ac:dyDescent="0.25">
      <c r="A1" t="s">
        <v>7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0</v>
      </c>
      <c r="B2">
        <v>90</v>
      </c>
      <c r="C2">
        <v>90</v>
      </c>
      <c r="D2">
        <v>90</v>
      </c>
      <c r="E2">
        <v>90</v>
      </c>
    </row>
    <row r="3" spans="1:5" x14ac:dyDescent="0.25">
      <c r="A3">
        <v>5</v>
      </c>
      <c r="B3">
        <v>91</v>
      </c>
      <c r="C3">
        <v>91</v>
      </c>
      <c r="D3">
        <v>92</v>
      </c>
      <c r="E3">
        <v>92</v>
      </c>
    </row>
    <row r="4" spans="1:5" x14ac:dyDescent="0.25">
      <c r="A4">
        <v>10</v>
      </c>
      <c r="B4">
        <v>92</v>
      </c>
      <c r="C4">
        <v>93</v>
      </c>
      <c r="D4">
        <v>94</v>
      </c>
      <c r="E4">
        <v>93</v>
      </c>
    </row>
    <row r="5" spans="1:5" x14ac:dyDescent="0.25">
      <c r="A5">
        <v>15</v>
      </c>
      <c r="B5">
        <v>94</v>
      </c>
      <c r="C5">
        <v>94</v>
      </c>
      <c r="D5">
        <v>95</v>
      </c>
      <c r="E5">
        <v>95</v>
      </c>
    </row>
    <row r="6" spans="1:5" x14ac:dyDescent="0.25">
      <c r="A6">
        <v>20</v>
      </c>
      <c r="B6">
        <v>95</v>
      </c>
      <c r="C6">
        <v>96</v>
      </c>
      <c r="D6">
        <v>97</v>
      </c>
      <c r="E6">
        <v>96</v>
      </c>
    </row>
    <row r="7" spans="1:5" x14ac:dyDescent="0.25">
      <c r="A7">
        <v>25</v>
      </c>
      <c r="B7">
        <v>97</v>
      </c>
      <c r="C7">
        <v>98</v>
      </c>
      <c r="D7">
        <v>99</v>
      </c>
      <c r="E7">
        <v>98</v>
      </c>
    </row>
    <row r="8" spans="1:5" x14ac:dyDescent="0.25">
      <c r="A8">
        <v>30</v>
      </c>
      <c r="B8">
        <v>98</v>
      </c>
      <c r="C8">
        <v>99</v>
      </c>
      <c r="D8">
        <v>100</v>
      </c>
      <c r="E8">
        <v>100</v>
      </c>
    </row>
    <row r="9" spans="1:5" x14ac:dyDescent="0.25">
      <c r="A9">
        <v>35</v>
      </c>
      <c r="B9">
        <v>99</v>
      </c>
      <c r="C9">
        <v>100</v>
      </c>
      <c r="D9">
        <v>102</v>
      </c>
      <c r="E9">
        <v>101</v>
      </c>
    </row>
    <row r="10" spans="1:5" x14ac:dyDescent="0.25">
      <c r="A10">
        <v>40</v>
      </c>
      <c r="B10">
        <v>100</v>
      </c>
      <c r="C10">
        <v>102</v>
      </c>
      <c r="D10">
        <v>104</v>
      </c>
      <c r="E10">
        <v>103</v>
      </c>
    </row>
    <row r="11" spans="1:5" x14ac:dyDescent="0.25">
      <c r="A11">
        <v>45</v>
      </c>
      <c r="B11">
        <v>102</v>
      </c>
      <c r="C11">
        <v>103</v>
      </c>
      <c r="D11">
        <v>105</v>
      </c>
      <c r="E11">
        <v>104</v>
      </c>
    </row>
    <row r="12" spans="1:5" x14ac:dyDescent="0.25">
      <c r="A12">
        <v>50</v>
      </c>
      <c r="B12">
        <v>103</v>
      </c>
      <c r="C12">
        <v>105</v>
      </c>
      <c r="D12">
        <v>107</v>
      </c>
      <c r="E12">
        <v>106</v>
      </c>
    </row>
    <row r="13" spans="1:5" x14ac:dyDescent="0.25">
      <c r="A13">
        <v>55</v>
      </c>
      <c r="B13">
        <v>105</v>
      </c>
      <c r="C13">
        <v>107</v>
      </c>
      <c r="D13">
        <v>109</v>
      </c>
      <c r="E13">
        <v>108</v>
      </c>
    </row>
    <row r="14" spans="1:5" x14ac:dyDescent="0.25">
      <c r="A14">
        <v>60</v>
      </c>
      <c r="B14">
        <v>107</v>
      </c>
      <c r="C14">
        <v>109</v>
      </c>
      <c r="D14">
        <v>111</v>
      </c>
      <c r="E14">
        <v>110</v>
      </c>
    </row>
    <row r="15" spans="1:5" x14ac:dyDescent="0.25">
      <c r="A15">
        <v>65</v>
      </c>
      <c r="B15">
        <v>109</v>
      </c>
      <c r="C15">
        <v>111</v>
      </c>
      <c r="D15">
        <v>113</v>
      </c>
      <c r="E15">
        <v>112</v>
      </c>
    </row>
    <row r="16" spans="1:5" x14ac:dyDescent="0.25">
      <c r="A16">
        <v>70</v>
      </c>
      <c r="B16">
        <v>112</v>
      </c>
      <c r="C16">
        <v>113</v>
      </c>
      <c r="D16">
        <v>115</v>
      </c>
      <c r="E16">
        <v>115</v>
      </c>
    </row>
    <row r="17" spans="1:5" x14ac:dyDescent="0.25">
      <c r="A17">
        <v>75</v>
      </c>
      <c r="B17">
        <v>114</v>
      </c>
      <c r="C17">
        <v>115</v>
      </c>
      <c r="D17">
        <v>118</v>
      </c>
      <c r="E17">
        <v>117</v>
      </c>
    </row>
    <row r="18" spans="1:5" x14ac:dyDescent="0.25">
      <c r="A18">
        <v>80</v>
      </c>
      <c r="B18">
        <v>117</v>
      </c>
      <c r="C18">
        <v>118</v>
      </c>
      <c r="D18">
        <v>120</v>
      </c>
      <c r="E18">
        <v>119</v>
      </c>
    </row>
    <row r="19" spans="1:5" x14ac:dyDescent="0.25">
      <c r="A19">
        <v>85</v>
      </c>
      <c r="B19">
        <v>119</v>
      </c>
      <c r="C19">
        <v>120</v>
      </c>
      <c r="D19">
        <v>122</v>
      </c>
      <c r="E19">
        <v>122</v>
      </c>
    </row>
    <row r="20" spans="1:5" x14ac:dyDescent="0.25">
      <c r="A20">
        <v>90</v>
      </c>
      <c r="B20">
        <v>122</v>
      </c>
      <c r="C20">
        <v>123</v>
      </c>
      <c r="D20">
        <v>125</v>
      </c>
      <c r="E20">
        <v>124</v>
      </c>
    </row>
    <row r="21" spans="1:5" x14ac:dyDescent="0.25">
      <c r="A21">
        <v>95</v>
      </c>
      <c r="B21">
        <v>125</v>
      </c>
      <c r="C21">
        <v>125</v>
      </c>
      <c r="D21">
        <v>127</v>
      </c>
      <c r="E21">
        <v>127</v>
      </c>
    </row>
    <row r="22" spans="1:5" x14ac:dyDescent="0.25">
      <c r="A22">
        <v>100</v>
      </c>
      <c r="B22">
        <v>127</v>
      </c>
      <c r="C22">
        <v>128</v>
      </c>
      <c r="D22">
        <v>129</v>
      </c>
      <c r="E22">
        <v>129</v>
      </c>
    </row>
    <row r="23" spans="1:5" x14ac:dyDescent="0.25">
      <c r="A23">
        <v>105</v>
      </c>
      <c r="B23">
        <v>130</v>
      </c>
      <c r="C23">
        <v>130</v>
      </c>
      <c r="D23">
        <v>132</v>
      </c>
      <c r="E23">
        <v>132</v>
      </c>
    </row>
    <row r="24" spans="1:5" x14ac:dyDescent="0.25">
      <c r="A24">
        <v>110</v>
      </c>
      <c r="B24">
        <v>133</v>
      </c>
      <c r="C24">
        <v>133</v>
      </c>
      <c r="D24">
        <v>134</v>
      </c>
      <c r="E24">
        <v>135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8"/>
  <sheetViews>
    <sheetView workbookViewId="0"/>
  </sheetViews>
  <sheetFormatPr defaultRowHeight="16.5" x14ac:dyDescent="0.25"/>
  <cols>
    <col min="1" max="1" width="5.75" customWidth="1"/>
    <col min="2" max="2" width="24" customWidth="1"/>
  </cols>
  <sheetData>
    <row r="1" spans="1:3" x14ac:dyDescent="0.25">
      <c r="A1" t="s">
        <v>48</v>
      </c>
      <c r="B1" t="s">
        <v>49</v>
      </c>
      <c r="C1" t="s">
        <v>78</v>
      </c>
    </row>
    <row r="2" spans="1:3" x14ac:dyDescent="0.25">
      <c r="A2">
        <v>-10</v>
      </c>
      <c r="C2" t="s">
        <v>79</v>
      </c>
    </row>
    <row r="3" spans="1:3" x14ac:dyDescent="0.25">
      <c r="A3">
        <v>-5</v>
      </c>
    </row>
    <row r="4" spans="1:3" x14ac:dyDescent="0.25">
      <c r="A4">
        <v>0</v>
      </c>
      <c r="C4" t="s">
        <v>69</v>
      </c>
    </row>
    <row r="5" spans="1:3" x14ac:dyDescent="0.25">
      <c r="A5">
        <v>5</v>
      </c>
      <c r="C5" t="s">
        <v>70</v>
      </c>
    </row>
    <row r="6" spans="1:3" x14ac:dyDescent="0.25">
      <c r="A6">
        <v>10</v>
      </c>
    </row>
    <row r="7" spans="1:3" x14ac:dyDescent="0.25">
      <c r="A7">
        <v>15</v>
      </c>
    </row>
    <row r="8" spans="1:3" x14ac:dyDescent="0.25">
      <c r="A8">
        <v>20</v>
      </c>
    </row>
    <row r="9" spans="1:3" x14ac:dyDescent="0.25">
      <c r="A9">
        <v>25</v>
      </c>
    </row>
    <row r="10" spans="1:3" x14ac:dyDescent="0.25">
      <c r="A10">
        <v>30</v>
      </c>
    </row>
    <row r="11" spans="1:3" x14ac:dyDescent="0.25">
      <c r="A11">
        <v>35</v>
      </c>
    </row>
    <row r="12" spans="1:3" x14ac:dyDescent="0.25">
      <c r="A12">
        <v>40</v>
      </c>
    </row>
    <row r="13" spans="1:3" x14ac:dyDescent="0.25">
      <c r="A13">
        <v>45</v>
      </c>
    </row>
    <row r="14" spans="1:3" x14ac:dyDescent="0.25">
      <c r="A14">
        <v>50</v>
      </c>
    </row>
    <row r="15" spans="1:3" x14ac:dyDescent="0.25">
      <c r="A15">
        <v>55</v>
      </c>
    </row>
    <row r="16" spans="1:3" x14ac:dyDescent="0.25">
      <c r="A16">
        <v>60</v>
      </c>
    </row>
    <row r="17" spans="1:1" x14ac:dyDescent="0.25">
      <c r="A17">
        <v>65</v>
      </c>
    </row>
    <row r="18" spans="1:1" x14ac:dyDescent="0.25">
      <c r="A18">
        <v>70</v>
      </c>
    </row>
    <row r="19" spans="1:1" x14ac:dyDescent="0.25">
      <c r="A19">
        <v>75</v>
      </c>
    </row>
    <row r="20" spans="1:1" x14ac:dyDescent="0.25">
      <c r="A20">
        <v>80</v>
      </c>
    </row>
    <row r="21" spans="1:1" x14ac:dyDescent="0.25">
      <c r="A21">
        <v>85</v>
      </c>
    </row>
    <row r="22" spans="1:1" x14ac:dyDescent="0.25">
      <c r="A22">
        <v>90</v>
      </c>
    </row>
    <row r="23" spans="1:1" x14ac:dyDescent="0.25">
      <c r="A23">
        <v>95</v>
      </c>
    </row>
    <row r="24" spans="1:1" x14ac:dyDescent="0.25">
      <c r="A24">
        <v>100</v>
      </c>
    </row>
    <row r="25" spans="1:1" x14ac:dyDescent="0.25">
      <c r="A25">
        <v>105</v>
      </c>
    </row>
    <row r="26" spans="1:1" x14ac:dyDescent="0.25">
      <c r="A26">
        <v>110</v>
      </c>
    </row>
    <row r="27" spans="1:1" x14ac:dyDescent="0.25">
      <c r="A27">
        <v>115</v>
      </c>
    </row>
    <row r="28" spans="1:1" x14ac:dyDescent="0.25">
      <c r="A28">
        <v>120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4"/>
  <sheetViews>
    <sheetView workbookViewId="0"/>
  </sheetViews>
  <sheetFormatPr defaultRowHeight="16.5" x14ac:dyDescent="0.25"/>
  <cols>
    <col min="1" max="1" width="3.25" customWidth="1"/>
    <col min="3" max="3" width="3" customWidth="1"/>
    <col min="4" max="4" width="71.125" bestFit="1" customWidth="1"/>
  </cols>
  <sheetData>
    <row r="1" spans="2:4" ht="36.75" x14ac:dyDescent="0.25">
      <c r="B1" s="68" t="s">
        <v>8</v>
      </c>
      <c r="C1" s="65"/>
      <c r="D1" s="65"/>
    </row>
    <row r="2" spans="2:4" x14ac:dyDescent="0.25">
      <c r="B2" s="65" t="s">
        <v>93</v>
      </c>
      <c r="C2" s="65"/>
      <c r="D2" s="65"/>
    </row>
    <row r="3" spans="2:4" x14ac:dyDescent="0.25">
      <c r="B3" s="65" t="s">
        <v>9</v>
      </c>
      <c r="C3" s="65"/>
      <c r="D3" s="6" t="s">
        <v>94</v>
      </c>
    </row>
    <row r="4" spans="2:4" ht="9" customHeight="1" x14ac:dyDescent="0.25">
      <c r="B4" s="53"/>
      <c r="C4" s="53"/>
      <c r="D4" s="6"/>
    </row>
    <row r="5" spans="2:4" ht="22.5" customHeight="1" x14ac:dyDescent="0.25">
      <c r="B5" s="6"/>
      <c r="C5" s="53"/>
      <c r="D5" s="6" t="s">
        <v>83</v>
      </c>
    </row>
    <row r="7" spans="2:4" ht="19.5" x14ac:dyDescent="0.25">
      <c r="B7" s="69" t="s">
        <v>10</v>
      </c>
      <c r="C7" s="65"/>
      <c r="D7" s="65"/>
    </row>
    <row r="8" spans="2:4" ht="6.75" customHeight="1" x14ac:dyDescent="0.25">
      <c r="C8" s="1"/>
      <c r="D8" s="2"/>
    </row>
    <row r="9" spans="2:4" ht="10.5" customHeight="1" x14ac:dyDescent="0.25">
      <c r="B9" s="3" t="s">
        <v>11</v>
      </c>
      <c r="C9" s="4" t="s">
        <v>12</v>
      </c>
      <c r="D9" s="5" t="s">
        <v>13</v>
      </c>
    </row>
    <row r="10" spans="2:4" ht="10.5" customHeight="1" x14ac:dyDescent="0.25">
      <c r="B10" s="3"/>
      <c r="C10" s="4" t="s">
        <v>14</v>
      </c>
      <c r="D10" s="5" t="s">
        <v>15</v>
      </c>
    </row>
    <row r="11" spans="2:4" ht="10.5" customHeight="1" x14ac:dyDescent="0.25">
      <c r="B11" s="3"/>
      <c r="C11" s="4" t="s">
        <v>16</v>
      </c>
      <c r="D11" s="5" t="s">
        <v>17</v>
      </c>
    </row>
    <row r="12" spans="2:4" ht="10.5" customHeight="1" x14ac:dyDescent="0.25">
      <c r="B12" s="3"/>
      <c r="C12" s="4" t="s">
        <v>18</v>
      </c>
      <c r="D12" s="5" t="s">
        <v>19</v>
      </c>
    </row>
    <row r="14" spans="2:4" x14ac:dyDescent="0.25">
      <c r="B14" t="s">
        <v>95</v>
      </c>
      <c r="C14" s="66">
        <v>44813</v>
      </c>
      <c r="D14" s="67"/>
    </row>
    <row r="15" spans="2:4" ht="16.5" customHeight="1" x14ac:dyDescent="0.25">
      <c r="C15" s="1" t="s">
        <v>16</v>
      </c>
      <c r="D15" s="2" t="s">
        <v>96</v>
      </c>
    </row>
    <row r="16" spans="2:4" ht="9" customHeight="1" x14ac:dyDescent="0.25">
      <c r="C16" s="1"/>
      <c r="D16" s="2"/>
    </row>
    <row r="17" spans="2:4" x14ac:dyDescent="0.25">
      <c r="B17" t="s">
        <v>84</v>
      </c>
      <c r="C17" s="66">
        <v>42590</v>
      </c>
      <c r="D17" s="67"/>
    </row>
    <row r="18" spans="2:4" ht="16.5" customHeight="1" x14ac:dyDescent="0.25">
      <c r="C18" s="1" t="s">
        <v>16</v>
      </c>
      <c r="D18" s="2" t="s">
        <v>86</v>
      </c>
    </row>
    <row r="19" spans="2:4" ht="9" customHeight="1" x14ac:dyDescent="0.25">
      <c r="C19" s="1"/>
      <c r="D19" s="2"/>
    </row>
    <row r="20" spans="2:4" x14ac:dyDescent="0.25">
      <c r="B20" t="s">
        <v>81</v>
      </c>
      <c r="C20" s="66">
        <v>42590</v>
      </c>
      <c r="D20" s="67"/>
    </row>
    <row r="21" spans="2:4" ht="16.5" customHeight="1" x14ac:dyDescent="0.25">
      <c r="C21" s="1" t="s">
        <v>82</v>
      </c>
      <c r="D21" s="2" t="s">
        <v>85</v>
      </c>
    </row>
    <row r="22" spans="2:4" ht="9" customHeight="1" x14ac:dyDescent="0.25">
      <c r="C22" s="1"/>
      <c r="D22" s="2"/>
    </row>
    <row r="23" spans="2:4" x14ac:dyDescent="0.25">
      <c r="B23" t="s">
        <v>20</v>
      </c>
      <c r="C23" s="66">
        <v>42590</v>
      </c>
      <c r="D23" s="67"/>
    </row>
    <row r="24" spans="2:4" x14ac:dyDescent="0.25">
      <c r="C24" s="1" t="s">
        <v>12</v>
      </c>
      <c r="D24" s="2" t="s">
        <v>21</v>
      </c>
    </row>
  </sheetData>
  <sheetProtection sheet="1" objects="1" scenarios="1"/>
  <mergeCells count="8">
    <mergeCell ref="C23:D23"/>
    <mergeCell ref="B3:C3"/>
    <mergeCell ref="B1:D1"/>
    <mergeCell ref="B2:D2"/>
    <mergeCell ref="B7:D7"/>
    <mergeCell ref="C20:D20"/>
    <mergeCell ref="C17:D17"/>
    <mergeCell ref="C14:D14"/>
  </mergeCells>
  <phoneticPr fontId="5" type="noConversion"/>
  <hyperlinks>
    <hyperlink ref="D3" r:id="rId1" xr:uid="{00000000-0004-0000-0100-000000000000}"/>
    <hyperlink ref="D5" r:id="rId2" xr:uid="{00000000-0004-0000-0100-000001000000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1"/>
  <sheetViews>
    <sheetView workbookViewId="0"/>
  </sheetViews>
  <sheetFormatPr defaultRowHeight="16.5" x14ac:dyDescent="0.25"/>
  <cols>
    <col min="1" max="1" width="2.75" customWidth="1"/>
    <col min="2" max="2" width="6.5" customWidth="1"/>
    <col min="3" max="3" width="69.375" customWidth="1"/>
    <col min="4" max="4" width="2.75" customWidth="1"/>
  </cols>
  <sheetData>
    <row r="1" spans="2:4" ht="36.75" x14ac:dyDescent="0.25">
      <c r="B1" s="70" t="s">
        <v>8</v>
      </c>
      <c r="C1" s="70"/>
    </row>
    <row r="2" spans="2:4" ht="26.25" x14ac:dyDescent="0.25">
      <c r="C2" s="7" t="s">
        <v>22</v>
      </c>
    </row>
    <row r="3" spans="2:4" ht="9.75" customHeight="1" thickBot="1" x14ac:dyDescent="0.3">
      <c r="B3" s="71"/>
      <c r="C3" s="71"/>
      <c r="D3" s="71"/>
    </row>
    <row r="4" spans="2:4" x14ac:dyDescent="0.25">
      <c r="B4" s="9" t="s">
        <v>23</v>
      </c>
      <c r="C4" t="s">
        <v>24</v>
      </c>
    </row>
    <row r="5" spans="2:4" ht="33" x14ac:dyDescent="0.25">
      <c r="B5" s="74" t="s">
        <v>25</v>
      </c>
      <c r="C5" s="10" t="s">
        <v>26</v>
      </c>
    </row>
    <row r="6" spans="2:4" ht="17.25" thickBot="1" x14ac:dyDescent="0.3">
      <c r="B6" s="75"/>
      <c r="C6" s="59" t="s">
        <v>27</v>
      </c>
      <c r="D6" s="11"/>
    </row>
    <row r="7" spans="2:4" ht="17.25" thickTop="1" x14ac:dyDescent="0.25">
      <c r="B7" s="9" t="s">
        <v>28</v>
      </c>
      <c r="C7" t="s">
        <v>29</v>
      </c>
    </row>
    <row r="8" spans="2:4" ht="83.25" thickBot="1" x14ac:dyDescent="0.3">
      <c r="B8" s="57" t="s">
        <v>30</v>
      </c>
      <c r="C8" s="58" t="s">
        <v>31</v>
      </c>
      <c r="D8" s="11"/>
    </row>
    <row r="9" spans="2:4" ht="17.25" thickTop="1" x14ac:dyDescent="0.25">
      <c r="B9" s="9" t="s">
        <v>87</v>
      </c>
      <c r="C9" t="s">
        <v>89</v>
      </c>
    </row>
    <row r="10" spans="2:4" x14ac:dyDescent="0.25">
      <c r="B10" s="72" t="s">
        <v>88</v>
      </c>
      <c r="C10" s="55" t="s">
        <v>90</v>
      </c>
    </row>
    <row r="11" spans="2:4" ht="17.25" thickBot="1" x14ac:dyDescent="0.3">
      <c r="B11" s="73"/>
      <c r="C11" s="56" t="s">
        <v>91</v>
      </c>
      <c r="D11" s="8"/>
    </row>
  </sheetData>
  <sheetProtection sheet="1" objects="1" scenarios="1"/>
  <mergeCells count="4">
    <mergeCell ref="B1:C1"/>
    <mergeCell ref="B3:D3"/>
    <mergeCell ref="B10:B11"/>
    <mergeCell ref="B5:B6"/>
  </mergeCells>
  <phoneticPr fontId="5" type="noConversion"/>
  <hyperlinks>
    <hyperlink ref="C6" r:id="rId1" xr:uid="{00000000-0004-0000-0200-000000000000}"/>
    <hyperlink ref="C11" r:id="rId2" location="comments" xr:uid="{00000000-0004-0000-0200-000001000000}"/>
  </hyperlinks>
  <pageMargins left="0.7" right="0.7" top="0.75" bottom="0.75" header="0.3" footer="0.3"/>
  <pageSetup paperSize="9" orientation="portrait" horizontalDpi="1200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"/>
  <sheetViews>
    <sheetView workbookViewId="0"/>
  </sheetViews>
  <sheetFormatPr defaultRowHeight="16.5" x14ac:dyDescent="0.25"/>
  <cols>
    <col min="1" max="1" width="21.125" customWidth="1"/>
  </cols>
  <sheetData>
    <row r="1" spans="1:5" x14ac:dyDescent="0.25"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0</v>
      </c>
      <c r="B2">
        <v>20</v>
      </c>
      <c r="C2">
        <v>15</v>
      </c>
      <c r="D2">
        <v>10</v>
      </c>
      <c r="E2">
        <v>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workbookViewId="0"/>
  </sheetViews>
  <sheetFormatPr defaultRowHeight="16.5" x14ac:dyDescent="0.25"/>
  <cols>
    <col min="1" max="1" width="9" customWidth="1"/>
  </cols>
  <sheetData>
    <row r="1" spans="1:5" x14ac:dyDescent="0.25">
      <c r="A1" t="s">
        <v>5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2" t="s">
        <v>51</v>
      </c>
      <c r="B2">
        <v>8</v>
      </c>
      <c r="C2">
        <v>13</v>
      </c>
      <c r="D2">
        <v>19</v>
      </c>
      <c r="E2">
        <v>23</v>
      </c>
    </row>
    <row r="3" spans="1:5" x14ac:dyDescent="0.25">
      <c r="A3" s="12" t="s">
        <v>52</v>
      </c>
      <c r="B3">
        <v>7</v>
      </c>
      <c r="C3">
        <v>12</v>
      </c>
      <c r="D3">
        <v>16</v>
      </c>
      <c r="E3">
        <v>20</v>
      </c>
    </row>
    <row r="4" spans="1:5" x14ac:dyDescent="0.25">
      <c r="A4" s="12" t="s">
        <v>53</v>
      </c>
      <c r="B4">
        <v>6</v>
      </c>
      <c r="C4">
        <v>11</v>
      </c>
      <c r="D4">
        <v>15</v>
      </c>
      <c r="E4">
        <v>19</v>
      </c>
    </row>
    <row r="5" spans="1:5" x14ac:dyDescent="0.25">
      <c r="A5" s="12" t="s">
        <v>54</v>
      </c>
      <c r="B5">
        <v>6</v>
      </c>
      <c r="C5">
        <v>11</v>
      </c>
      <c r="D5">
        <v>15</v>
      </c>
      <c r="E5">
        <v>18</v>
      </c>
    </row>
    <row r="6" spans="1:5" x14ac:dyDescent="0.25">
      <c r="A6" s="12" t="s">
        <v>55</v>
      </c>
      <c r="B6">
        <v>6</v>
      </c>
      <c r="C6">
        <v>11</v>
      </c>
      <c r="D6">
        <v>14</v>
      </c>
      <c r="E6">
        <v>17</v>
      </c>
    </row>
    <row r="7" spans="1:5" x14ac:dyDescent="0.25">
      <c r="A7" s="12" t="s">
        <v>56</v>
      </c>
      <c r="B7">
        <v>6</v>
      </c>
      <c r="C7">
        <v>11</v>
      </c>
      <c r="D7">
        <v>14</v>
      </c>
      <c r="E7">
        <v>17</v>
      </c>
    </row>
    <row r="8" spans="1:5" x14ac:dyDescent="0.25">
      <c r="A8" s="12" t="s">
        <v>57</v>
      </c>
      <c r="B8">
        <v>6</v>
      </c>
      <c r="C8">
        <v>11</v>
      </c>
      <c r="D8">
        <v>14</v>
      </c>
      <c r="E8">
        <v>17</v>
      </c>
    </row>
    <row r="9" spans="1:5" x14ac:dyDescent="0.25">
      <c r="A9" s="12" t="s">
        <v>58</v>
      </c>
      <c r="B9">
        <v>5</v>
      </c>
      <c r="C9">
        <v>11</v>
      </c>
      <c r="D9">
        <v>13</v>
      </c>
      <c r="E9">
        <v>16</v>
      </c>
    </row>
    <row r="10" spans="1:5" x14ac:dyDescent="0.25">
      <c r="A10" s="12" t="s">
        <v>59</v>
      </c>
      <c r="B10">
        <v>5</v>
      </c>
      <c r="C10">
        <v>10</v>
      </c>
      <c r="D10">
        <v>13</v>
      </c>
      <c r="E10">
        <v>16</v>
      </c>
    </row>
    <row r="11" spans="1:5" x14ac:dyDescent="0.25">
      <c r="A11" s="12" t="s">
        <v>60</v>
      </c>
      <c r="B11">
        <v>5</v>
      </c>
      <c r="C11">
        <v>10</v>
      </c>
      <c r="D11">
        <v>13</v>
      </c>
      <c r="E11">
        <v>15</v>
      </c>
    </row>
    <row r="12" spans="1:5" x14ac:dyDescent="0.25">
      <c r="A12" s="12" t="s">
        <v>61</v>
      </c>
      <c r="B12">
        <v>5</v>
      </c>
      <c r="C12">
        <v>10</v>
      </c>
      <c r="D12">
        <v>13</v>
      </c>
      <c r="E12">
        <v>15</v>
      </c>
    </row>
    <row r="13" spans="1:5" x14ac:dyDescent="0.25">
      <c r="A13" s="12" t="s">
        <v>62</v>
      </c>
      <c r="B13">
        <v>5</v>
      </c>
      <c r="C13">
        <v>10</v>
      </c>
      <c r="D13">
        <v>12</v>
      </c>
      <c r="E13">
        <v>15</v>
      </c>
    </row>
    <row r="14" spans="1:5" x14ac:dyDescent="0.25">
      <c r="A14" s="12" t="s">
        <v>63</v>
      </c>
      <c r="B14">
        <v>5</v>
      </c>
      <c r="C14">
        <v>10</v>
      </c>
      <c r="D14">
        <v>11</v>
      </c>
      <c r="E14">
        <v>15</v>
      </c>
    </row>
    <row r="15" spans="1:5" x14ac:dyDescent="0.25">
      <c r="A15" s="12" t="s">
        <v>64</v>
      </c>
      <c r="B15">
        <v>4</v>
      </c>
      <c r="C15">
        <v>6</v>
      </c>
      <c r="D15">
        <v>9</v>
      </c>
      <c r="E15">
        <v>15</v>
      </c>
    </row>
    <row r="16" spans="1:5" x14ac:dyDescent="0.25">
      <c r="A16" s="12" t="s">
        <v>74</v>
      </c>
      <c r="B16">
        <v>4</v>
      </c>
      <c r="C16">
        <v>6</v>
      </c>
      <c r="D16">
        <v>9</v>
      </c>
      <c r="E16">
        <v>15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workbookViewId="0"/>
  </sheetViews>
  <sheetFormatPr defaultRowHeight="16.5" x14ac:dyDescent="0.25"/>
  <sheetData>
    <row r="1" spans="1:5" x14ac:dyDescent="0.25">
      <c r="A1" t="s">
        <v>5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2" t="s">
        <v>51</v>
      </c>
      <c r="B2">
        <v>12</v>
      </c>
      <c r="C2">
        <v>16</v>
      </c>
      <c r="D2">
        <v>17</v>
      </c>
      <c r="E2">
        <v>17</v>
      </c>
    </row>
    <row r="3" spans="1:5" x14ac:dyDescent="0.25">
      <c r="A3" s="12" t="s">
        <v>52</v>
      </c>
      <c r="B3">
        <v>10</v>
      </c>
      <c r="C3">
        <v>14</v>
      </c>
      <c r="D3">
        <v>15</v>
      </c>
      <c r="E3">
        <v>14</v>
      </c>
    </row>
    <row r="4" spans="1:5" x14ac:dyDescent="0.25">
      <c r="A4" s="12" t="s">
        <v>53</v>
      </c>
      <c r="B4">
        <v>9</v>
      </c>
      <c r="C4">
        <v>13</v>
      </c>
      <c r="D4">
        <v>14</v>
      </c>
      <c r="E4">
        <v>12</v>
      </c>
    </row>
    <row r="5" spans="1:5" x14ac:dyDescent="0.25">
      <c r="A5" s="12" t="s">
        <v>54</v>
      </c>
      <c r="B5">
        <v>9</v>
      </c>
      <c r="C5">
        <v>12</v>
      </c>
      <c r="D5">
        <v>13</v>
      </c>
      <c r="E5">
        <v>12</v>
      </c>
    </row>
    <row r="6" spans="1:5" x14ac:dyDescent="0.25">
      <c r="A6" s="12" t="s">
        <v>55</v>
      </c>
      <c r="B6">
        <v>9</v>
      </c>
      <c r="C6">
        <v>12</v>
      </c>
      <c r="D6">
        <v>13</v>
      </c>
      <c r="E6">
        <v>11</v>
      </c>
    </row>
    <row r="7" spans="1:5" x14ac:dyDescent="0.25">
      <c r="A7" s="12" t="s">
        <v>56</v>
      </c>
      <c r="B7">
        <v>8</v>
      </c>
      <c r="C7">
        <v>12</v>
      </c>
      <c r="D7">
        <v>13</v>
      </c>
      <c r="E7">
        <v>10</v>
      </c>
    </row>
    <row r="8" spans="1:5" x14ac:dyDescent="0.25">
      <c r="A8" s="12" t="s">
        <v>57</v>
      </c>
      <c r="B8">
        <v>8</v>
      </c>
      <c r="C8">
        <v>12</v>
      </c>
      <c r="D8">
        <v>12</v>
      </c>
      <c r="E8">
        <v>10</v>
      </c>
    </row>
    <row r="9" spans="1:5" x14ac:dyDescent="0.25">
      <c r="A9" s="12" t="s">
        <v>58</v>
      </c>
      <c r="B9">
        <v>8</v>
      </c>
      <c r="C9">
        <v>11</v>
      </c>
      <c r="D9">
        <v>12</v>
      </c>
      <c r="E9">
        <v>10</v>
      </c>
    </row>
    <row r="10" spans="1:5" x14ac:dyDescent="0.25">
      <c r="A10" s="12" t="s">
        <v>59</v>
      </c>
      <c r="B10">
        <v>8</v>
      </c>
      <c r="C10">
        <v>11</v>
      </c>
      <c r="D10">
        <v>12</v>
      </c>
      <c r="E10">
        <v>9</v>
      </c>
    </row>
    <row r="11" spans="1:5" x14ac:dyDescent="0.25">
      <c r="A11" s="12" t="s">
        <v>60</v>
      </c>
      <c r="B11">
        <v>7</v>
      </c>
      <c r="C11">
        <v>11</v>
      </c>
      <c r="D11">
        <v>12</v>
      </c>
      <c r="E11">
        <v>9</v>
      </c>
    </row>
    <row r="12" spans="1:5" x14ac:dyDescent="0.25">
      <c r="A12" s="12" t="s">
        <v>61</v>
      </c>
      <c r="B12">
        <v>7</v>
      </c>
      <c r="C12">
        <v>10</v>
      </c>
      <c r="D12">
        <v>11</v>
      </c>
      <c r="E12">
        <v>9</v>
      </c>
    </row>
    <row r="13" spans="1:5" x14ac:dyDescent="0.25">
      <c r="A13" s="12" t="s">
        <v>62</v>
      </c>
      <c r="B13">
        <v>7</v>
      </c>
      <c r="C13">
        <v>10</v>
      </c>
      <c r="D13">
        <v>11</v>
      </c>
      <c r="E13">
        <v>8</v>
      </c>
    </row>
    <row r="14" spans="1:5" x14ac:dyDescent="0.25">
      <c r="A14" s="12" t="s">
        <v>63</v>
      </c>
      <c r="B14">
        <v>6</v>
      </c>
      <c r="C14">
        <v>9</v>
      </c>
      <c r="D14">
        <v>11</v>
      </c>
      <c r="E14">
        <v>7</v>
      </c>
    </row>
    <row r="15" spans="1:5" x14ac:dyDescent="0.25">
      <c r="A15" s="12" t="s">
        <v>64</v>
      </c>
      <c r="B15">
        <v>5</v>
      </c>
      <c r="C15">
        <v>6</v>
      </c>
      <c r="D15">
        <v>6</v>
      </c>
      <c r="E15">
        <v>3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"/>
  <sheetViews>
    <sheetView workbookViewId="0"/>
  </sheetViews>
  <sheetFormatPr defaultRowHeight="16.5" x14ac:dyDescent="0.25"/>
  <sheetData>
    <row r="1" spans="1:5" x14ac:dyDescent="0.25">
      <c r="A1" t="s">
        <v>5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2" t="s">
        <v>51</v>
      </c>
      <c r="B2">
        <v>8</v>
      </c>
      <c r="C2">
        <v>12</v>
      </c>
      <c r="D2">
        <v>15</v>
      </c>
      <c r="E2">
        <v>20</v>
      </c>
    </row>
    <row r="3" spans="1:5" x14ac:dyDescent="0.25">
      <c r="A3" s="12" t="s">
        <v>52</v>
      </c>
      <c r="B3">
        <v>7</v>
      </c>
      <c r="C3">
        <v>11</v>
      </c>
      <c r="D3">
        <v>13</v>
      </c>
      <c r="E3">
        <v>18</v>
      </c>
    </row>
    <row r="4" spans="1:5" x14ac:dyDescent="0.25">
      <c r="A4" s="12" t="s">
        <v>53</v>
      </c>
      <c r="B4">
        <v>6</v>
      </c>
      <c r="C4">
        <v>10</v>
      </c>
      <c r="D4">
        <v>12</v>
      </c>
      <c r="E4">
        <v>16</v>
      </c>
    </row>
    <row r="5" spans="1:5" x14ac:dyDescent="0.25">
      <c r="A5" s="12" t="s">
        <v>54</v>
      </c>
      <c r="B5">
        <v>6</v>
      </c>
      <c r="C5">
        <v>10</v>
      </c>
      <c r="D5">
        <v>11</v>
      </c>
      <c r="E5">
        <v>16</v>
      </c>
    </row>
    <row r="6" spans="1:5" x14ac:dyDescent="0.25">
      <c r="A6" s="12" t="s">
        <v>55</v>
      </c>
      <c r="B6">
        <v>6</v>
      </c>
      <c r="C6">
        <v>10</v>
      </c>
      <c r="D6">
        <v>11</v>
      </c>
      <c r="E6">
        <v>15</v>
      </c>
    </row>
    <row r="7" spans="1:5" x14ac:dyDescent="0.25">
      <c r="A7" s="12" t="s">
        <v>56</v>
      </c>
      <c r="B7">
        <v>6</v>
      </c>
      <c r="C7">
        <v>10</v>
      </c>
      <c r="D7">
        <v>10</v>
      </c>
      <c r="E7">
        <v>15</v>
      </c>
    </row>
    <row r="8" spans="1:5" x14ac:dyDescent="0.25">
      <c r="A8" s="12" t="s">
        <v>57</v>
      </c>
      <c r="B8">
        <v>6</v>
      </c>
      <c r="C8">
        <v>10</v>
      </c>
      <c r="D8">
        <v>10</v>
      </c>
      <c r="E8">
        <v>14</v>
      </c>
    </row>
    <row r="9" spans="1:5" x14ac:dyDescent="0.25">
      <c r="A9" s="12" t="s">
        <v>58</v>
      </c>
      <c r="B9">
        <v>5</v>
      </c>
      <c r="C9">
        <v>10</v>
      </c>
      <c r="D9">
        <v>10</v>
      </c>
      <c r="E9">
        <v>14</v>
      </c>
    </row>
    <row r="10" spans="1:5" x14ac:dyDescent="0.25">
      <c r="A10" s="12" t="s">
        <v>59</v>
      </c>
      <c r="B10">
        <v>5</v>
      </c>
      <c r="C10">
        <v>9</v>
      </c>
      <c r="D10">
        <v>9</v>
      </c>
      <c r="E10">
        <v>14</v>
      </c>
    </row>
    <row r="11" spans="1:5" x14ac:dyDescent="0.25">
      <c r="A11" s="12" t="s">
        <v>60</v>
      </c>
      <c r="B11">
        <v>5</v>
      </c>
      <c r="C11">
        <v>9</v>
      </c>
      <c r="D11">
        <v>9</v>
      </c>
      <c r="E11">
        <v>13</v>
      </c>
    </row>
    <row r="12" spans="1:5" x14ac:dyDescent="0.25">
      <c r="A12" s="12" t="s">
        <v>61</v>
      </c>
      <c r="B12">
        <v>5</v>
      </c>
      <c r="C12">
        <v>9</v>
      </c>
      <c r="D12">
        <v>9</v>
      </c>
      <c r="E12">
        <v>13</v>
      </c>
    </row>
    <row r="13" spans="1:5" x14ac:dyDescent="0.25">
      <c r="A13" s="12" t="s">
        <v>62</v>
      </c>
      <c r="B13">
        <v>5</v>
      </c>
      <c r="C13">
        <v>9</v>
      </c>
      <c r="D13">
        <v>8</v>
      </c>
      <c r="E13">
        <v>13</v>
      </c>
    </row>
    <row r="14" spans="1:5" x14ac:dyDescent="0.25">
      <c r="A14" s="12" t="s">
        <v>63</v>
      </c>
      <c r="B14">
        <v>5</v>
      </c>
      <c r="C14">
        <v>9</v>
      </c>
      <c r="D14">
        <v>8</v>
      </c>
      <c r="E14">
        <v>13</v>
      </c>
    </row>
    <row r="15" spans="1:5" x14ac:dyDescent="0.25">
      <c r="A15" s="12" t="s">
        <v>64</v>
      </c>
      <c r="B15">
        <v>4</v>
      </c>
      <c r="C15">
        <v>5</v>
      </c>
      <c r="D15">
        <v>5</v>
      </c>
      <c r="E15">
        <v>13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workbookViewId="0"/>
  </sheetViews>
  <sheetFormatPr defaultRowHeight="16.5" x14ac:dyDescent="0.25"/>
  <sheetData>
    <row r="1" spans="1:5" x14ac:dyDescent="0.25"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6</v>
      </c>
      <c r="B2">
        <v>1</v>
      </c>
      <c r="C2">
        <v>1</v>
      </c>
      <c r="D2">
        <v>3</v>
      </c>
      <c r="E2">
        <v>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6"/>
  <sheetViews>
    <sheetView workbookViewId="0"/>
  </sheetViews>
  <sheetFormatPr defaultRowHeight="16.5" x14ac:dyDescent="0.25"/>
  <cols>
    <col min="1" max="1" width="16.625" customWidth="1"/>
  </cols>
  <sheetData>
    <row r="1" spans="1:5" x14ac:dyDescent="0.25">
      <c r="A1" t="s">
        <v>7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2">
        <v>0</v>
      </c>
      <c r="B2">
        <v>49</v>
      </c>
      <c r="C2">
        <v>43</v>
      </c>
      <c r="D2">
        <v>46</v>
      </c>
      <c r="E2">
        <v>45</v>
      </c>
    </row>
    <row r="3" spans="1:5" x14ac:dyDescent="0.25">
      <c r="A3" s="12">
        <v>5</v>
      </c>
      <c r="B3">
        <v>52</v>
      </c>
      <c r="C3">
        <v>46</v>
      </c>
      <c r="D3">
        <v>50</v>
      </c>
      <c r="E3">
        <v>49</v>
      </c>
    </row>
    <row r="4" spans="1:5" x14ac:dyDescent="0.25">
      <c r="A4" s="12">
        <v>10</v>
      </c>
      <c r="B4">
        <v>55</v>
      </c>
      <c r="C4">
        <v>50</v>
      </c>
      <c r="D4">
        <v>53</v>
      </c>
      <c r="E4">
        <v>53</v>
      </c>
    </row>
    <row r="5" spans="1:5" x14ac:dyDescent="0.25">
      <c r="A5" s="12">
        <v>15</v>
      </c>
      <c r="B5">
        <v>58</v>
      </c>
      <c r="C5">
        <v>53</v>
      </c>
      <c r="D5">
        <v>57</v>
      </c>
      <c r="E5">
        <v>56</v>
      </c>
    </row>
    <row r="6" spans="1:5" x14ac:dyDescent="0.25">
      <c r="A6" s="12">
        <v>20</v>
      </c>
      <c r="B6">
        <v>62</v>
      </c>
      <c r="C6">
        <v>56</v>
      </c>
      <c r="D6">
        <v>60</v>
      </c>
      <c r="E6">
        <v>60</v>
      </c>
    </row>
    <row r="7" spans="1:5" x14ac:dyDescent="0.25">
      <c r="A7" s="12">
        <v>25</v>
      </c>
      <c r="B7">
        <v>65</v>
      </c>
      <c r="C7">
        <v>60</v>
      </c>
      <c r="D7">
        <v>64</v>
      </c>
      <c r="E7">
        <v>64</v>
      </c>
    </row>
    <row r="8" spans="1:5" x14ac:dyDescent="0.25">
      <c r="A8" s="12">
        <v>30</v>
      </c>
      <c r="B8">
        <v>66</v>
      </c>
      <c r="C8">
        <v>62</v>
      </c>
      <c r="D8">
        <v>66</v>
      </c>
      <c r="E8">
        <v>65</v>
      </c>
    </row>
    <row r="9" spans="1:5" x14ac:dyDescent="0.25">
      <c r="A9" s="12">
        <v>35</v>
      </c>
      <c r="B9">
        <v>68</v>
      </c>
      <c r="C9">
        <v>63</v>
      </c>
      <c r="D9">
        <v>68</v>
      </c>
      <c r="E9">
        <v>68</v>
      </c>
    </row>
    <row r="10" spans="1:5" x14ac:dyDescent="0.25">
      <c r="A10" s="12">
        <v>40</v>
      </c>
      <c r="B10">
        <v>70</v>
      </c>
      <c r="C10">
        <v>66</v>
      </c>
      <c r="D10">
        <v>70</v>
      </c>
      <c r="E10">
        <v>70</v>
      </c>
    </row>
    <row r="11" spans="1:5" x14ac:dyDescent="0.25">
      <c r="A11" s="12">
        <v>45</v>
      </c>
      <c r="B11">
        <v>73</v>
      </c>
      <c r="C11">
        <v>68</v>
      </c>
      <c r="D11">
        <v>73</v>
      </c>
      <c r="E11">
        <v>73</v>
      </c>
    </row>
    <row r="12" spans="1:5" x14ac:dyDescent="0.25">
      <c r="A12" s="12">
        <v>50</v>
      </c>
      <c r="B12">
        <v>75</v>
      </c>
      <c r="C12">
        <v>71</v>
      </c>
      <c r="D12">
        <v>76</v>
      </c>
      <c r="E12">
        <v>76</v>
      </c>
    </row>
    <row r="13" spans="1:5" x14ac:dyDescent="0.25">
      <c r="A13" s="12">
        <v>55</v>
      </c>
      <c r="B13">
        <v>79</v>
      </c>
      <c r="C13">
        <v>75</v>
      </c>
      <c r="D13">
        <v>79</v>
      </c>
      <c r="E13">
        <v>79</v>
      </c>
    </row>
    <row r="14" spans="1:5" x14ac:dyDescent="0.25">
      <c r="A14" s="12">
        <v>60</v>
      </c>
      <c r="B14">
        <v>82</v>
      </c>
      <c r="C14">
        <v>79</v>
      </c>
      <c r="D14">
        <v>82</v>
      </c>
      <c r="E14">
        <v>81</v>
      </c>
    </row>
    <row r="15" spans="1:5" x14ac:dyDescent="0.25">
      <c r="A15" s="12">
        <v>65</v>
      </c>
      <c r="B15">
        <v>84</v>
      </c>
      <c r="C15">
        <v>81</v>
      </c>
      <c r="D15">
        <v>84</v>
      </c>
      <c r="E15">
        <v>84</v>
      </c>
    </row>
    <row r="16" spans="1:5" x14ac:dyDescent="0.25">
      <c r="A16" s="12">
        <v>70</v>
      </c>
      <c r="B16">
        <v>86</v>
      </c>
      <c r="C16">
        <v>83</v>
      </c>
      <c r="D16">
        <v>87</v>
      </c>
      <c r="E16">
        <v>87</v>
      </c>
    </row>
    <row r="17" spans="1:5" x14ac:dyDescent="0.25">
      <c r="A17" s="12">
        <v>75</v>
      </c>
      <c r="B17">
        <v>89</v>
      </c>
      <c r="C17">
        <v>86</v>
      </c>
      <c r="D17">
        <v>90</v>
      </c>
      <c r="E17">
        <v>89</v>
      </c>
    </row>
    <row r="18" spans="1:5" x14ac:dyDescent="0.25">
      <c r="A18" s="12">
        <v>80</v>
      </c>
      <c r="B18">
        <v>92</v>
      </c>
      <c r="C18">
        <v>89</v>
      </c>
      <c r="D18">
        <v>93</v>
      </c>
      <c r="E18">
        <v>92</v>
      </c>
    </row>
    <row r="19" spans="1:5" x14ac:dyDescent="0.25">
      <c r="A19" s="12">
        <v>85</v>
      </c>
      <c r="B19">
        <v>94</v>
      </c>
      <c r="C19">
        <v>92</v>
      </c>
      <c r="D19">
        <v>95</v>
      </c>
      <c r="E19">
        <v>95</v>
      </c>
    </row>
    <row r="20" spans="1:5" x14ac:dyDescent="0.25">
      <c r="A20" s="12">
        <v>90</v>
      </c>
      <c r="B20">
        <v>97</v>
      </c>
      <c r="C20">
        <v>95</v>
      </c>
      <c r="D20">
        <v>98</v>
      </c>
      <c r="E20">
        <v>99</v>
      </c>
    </row>
    <row r="21" spans="1:5" x14ac:dyDescent="0.25">
      <c r="A21" s="12">
        <v>95</v>
      </c>
      <c r="B21">
        <v>101</v>
      </c>
      <c r="C21">
        <v>98</v>
      </c>
      <c r="D21">
        <v>102</v>
      </c>
      <c r="E21">
        <v>103</v>
      </c>
    </row>
    <row r="22" spans="1:5" x14ac:dyDescent="0.25">
      <c r="A22" s="12">
        <v>100</v>
      </c>
      <c r="B22">
        <v>105</v>
      </c>
      <c r="C22">
        <v>102</v>
      </c>
      <c r="D22">
        <v>106</v>
      </c>
      <c r="E22">
        <v>106</v>
      </c>
    </row>
    <row r="23" spans="1:5" x14ac:dyDescent="0.25">
      <c r="A23" s="12">
        <v>105</v>
      </c>
      <c r="B23">
        <v>106</v>
      </c>
      <c r="C23">
        <v>106</v>
      </c>
      <c r="D23">
        <v>108</v>
      </c>
      <c r="E23">
        <v>109</v>
      </c>
    </row>
    <row r="24" spans="1:5" x14ac:dyDescent="0.25">
      <c r="A24" s="12">
        <v>110</v>
      </c>
      <c r="B24">
        <v>110</v>
      </c>
      <c r="C24">
        <v>110</v>
      </c>
      <c r="D24">
        <v>111</v>
      </c>
      <c r="E24">
        <v>111</v>
      </c>
    </row>
    <row r="25" spans="1:5" x14ac:dyDescent="0.25">
      <c r="A25" s="12"/>
    </row>
    <row r="26" spans="1:5" x14ac:dyDescent="0.25">
      <c r="A26" s="12"/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試算表</vt:lpstr>
      <vt:lpstr>關於</vt:lpstr>
      <vt:lpstr>常見問答集</vt:lpstr>
      <vt:lpstr>nHL-to-eHL</vt:lpstr>
      <vt:lpstr>InsertCorrection</vt:lpstr>
      <vt:lpstr>Earmolds-to-HA2</vt:lpstr>
      <vt:lpstr>Eartips-to-HA2</vt:lpstr>
      <vt:lpstr>MicEffect</vt:lpstr>
      <vt:lpstr>SoftTarget</vt:lpstr>
      <vt:lpstr>MidTarget</vt:lpstr>
      <vt:lpstr>MaxTarget</vt:lpstr>
      <vt:lpstr>AcceptValue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DSL v5 by Hand</dc:title>
  <dc:creator>Jedi</dc:creator>
  <cp:lastModifiedBy>Jedi</cp:lastModifiedBy>
  <dcterms:created xsi:type="dcterms:W3CDTF">2016-08-07T12:43:49Z</dcterms:created>
  <dcterms:modified xsi:type="dcterms:W3CDTF">2022-09-09T04:16:55Z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iveCommonsLicenseID">
    <vt:lpwstr>standard&amp;commercial=y&amp;derivatives=y&amp;jurisdiction=tw</vt:lpwstr>
  </property>
  <property fmtid="{D5CDD505-2E9C-101B-9397-08002B2CF9AE}" pid="3" name="CreativeCommonsLicenseURL">
    <vt:lpwstr>This work is licensed under a </vt:lpwstr>
  </property>
  <property fmtid="{D5CDD505-2E9C-101B-9397-08002B2CF9AE}" pid="4" name="CreativeCommonsLicenseXml">
    <vt:lpwstr>&lt;?xml version="1.0" encoding="utf-8"?&gt;&lt;result&gt;&lt;license-uri&gt;http://creativecommons.org/licenses/by/3.0/tw/&lt;/license-uri&gt;&lt;license-name&gt;Attribution 3.0 Taiwan&lt;/license-name&gt;&lt;deprecated&gt;false&lt;/deprecated&gt;&lt;rdf&gt;&lt;rdf:RDF xmlns="http://creativecommons.org/ns#" xm</vt:lpwstr>
  </property>
</Properties>
</file>