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di\Dropbox\audiology\Publish\"/>
    </mc:Choice>
  </mc:AlternateContent>
  <xr:revisionPtr revIDLastSave="0" documentId="13_ncr:1_{BE6E7D0F-76C6-4184-B333-BEC301765050}" xr6:coauthVersionLast="45" xr6:coauthVersionMax="45" xr10:uidLastSave="{00000000-0000-0000-0000-000000000000}"/>
  <workbookProtection lockStructure="1"/>
  <bookViews>
    <workbookView xWindow="-120" yWindow="-120" windowWidth="29040" windowHeight="15990" xr2:uid="{D3EE0CC6-89B4-4C66-82C2-24F490014126}"/>
  </bookViews>
  <sheets>
    <sheet name="檢核表" sheetId="1" r:id="rId1"/>
    <sheet name="關於" sheetId="4" r:id="rId2"/>
    <sheet name="picker" sheetId="2" state="hidden" r:id="rId3"/>
  </sheets>
  <definedNames>
    <definedName name="_xlnm._FilterDatabase" localSheetId="0" hidden="1">檢核表!$B$2:$O$23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J18" i="1"/>
  <c r="J6" i="1" l="1"/>
  <c r="M22" i="1"/>
  <c r="K20" i="1"/>
  <c r="J16" i="1"/>
  <c r="J10" i="1"/>
  <c r="J8" i="1"/>
  <c r="J15" i="1"/>
  <c r="J14" i="1"/>
  <c r="J13" i="1"/>
  <c r="J12" i="1"/>
</calcChain>
</file>

<file path=xl/sharedStrings.xml><?xml version="1.0" encoding="utf-8"?>
<sst xmlns="http://schemas.openxmlformats.org/spreadsheetml/2006/main" count="126" uniqueCount="103">
  <si>
    <t>助聽器電聲性能規格檢核表</t>
    <phoneticPr fontId="1" type="noConversion"/>
  </si>
  <si>
    <t>檢測項目</t>
    <phoneticPr fontId="1" type="noConversion"/>
  </si>
  <si>
    <t>Maximum OSPL90</t>
  </si>
  <si>
    <t>90 分貝訊號之最大輸出聲壓等級</t>
  </si>
  <si>
    <t>HFA-OSPL90</t>
  </si>
  <si>
    <t>90 分貝訊號之高頻平均輸出聲壓等級</t>
  </si>
  <si>
    <t>HFA-FOG (HFA full-on gain)</t>
  </si>
  <si>
    <t>高頻平均全開增益</t>
  </si>
  <si>
    <t>頻率範圍</t>
  </si>
  <si>
    <t>Low band frequency response curve</t>
  </si>
  <si>
    <t>低頻頻率響應曲線</t>
  </si>
  <si>
    <t>High band frequency response curve</t>
  </si>
  <si>
    <t>高頻頻率響應曲線</t>
  </si>
  <si>
    <t>額定規格</t>
    <phoneticPr fontId="1" type="noConversion"/>
  </si>
  <si>
    <t>測量值</t>
    <phoneticPr fontId="1" type="noConversion"/>
  </si>
  <si>
    <t>檢核</t>
    <phoneticPr fontId="1" type="noConversion"/>
  </si>
  <si>
    <t>容許範圍</t>
    <phoneticPr fontId="1" type="noConversion"/>
  </si>
  <si>
    <t>檢測標準</t>
    <phoneticPr fontId="1" type="noConversion"/>
  </si>
  <si>
    <t>檢測儀器</t>
    <phoneticPr fontId="1" type="noConversion"/>
  </si>
  <si>
    <t>檢測日期</t>
    <phoneticPr fontId="1" type="noConversion"/>
  </si>
  <si>
    <t>500 Hz</t>
    <phoneticPr fontId="1" type="noConversion"/>
  </si>
  <si>
    <t>800 Hz</t>
    <phoneticPr fontId="1" type="noConversion"/>
  </si>
  <si>
    <t>1,600 Hz</t>
    <phoneticPr fontId="1" type="noConversion"/>
  </si>
  <si>
    <t>3,200 Hz</t>
    <phoneticPr fontId="1" type="noConversion"/>
  </si>
  <si>
    <t>EIN (Equivalent input noise)</t>
    <phoneticPr fontId="1" type="noConversion"/>
  </si>
  <si>
    <t>等效輸入噪音</t>
    <phoneticPr fontId="1" type="noConversion"/>
  </si>
  <si>
    <t>THD (Total harmonic distortion)</t>
    <phoneticPr fontId="1" type="noConversion"/>
  </si>
  <si>
    <t>總諧波失真</t>
    <phoneticPr fontId="1" type="noConversion"/>
  </si>
  <si>
    <t>不超出額定值 +3%</t>
  </si>
  <si>
    <t>不超出額定值 +3 dB</t>
    <phoneticPr fontId="1" type="noConversion"/>
  </si>
  <si>
    <t>介於額定值 ±4 dB 範圍之間</t>
    <phoneticPr fontId="1" type="noConversion"/>
  </si>
  <si>
    <t>介於額定值 ±5 dB 範圍之間</t>
    <phoneticPr fontId="1" type="noConversion"/>
  </si>
  <si>
    <t>低點／F1</t>
    <phoneticPr fontId="1" type="noConversion"/>
  </si>
  <si>
    <t>高點／F2</t>
    <phoneticPr fontId="1" type="noConversion"/>
  </si>
  <si>
    <t>Frequency range</t>
    <phoneticPr fontId="1" type="noConversion"/>
  </si>
  <si>
    <t>～</t>
    <phoneticPr fontId="1" type="noConversion"/>
  </si>
  <si>
    <t>見規格圖型</t>
    <phoneticPr fontId="1" type="noConversion"/>
  </si>
  <si>
    <t>見測量報告圖型</t>
    <phoneticPr fontId="1" type="noConversion"/>
  </si>
  <si>
    <t>=</t>
  </si>
  <si>
    <t>=</t>
    <phoneticPr fontId="1" type="noConversion"/>
  </si>
  <si>
    <t>&lt;</t>
    <phoneticPr fontId="1" type="noConversion"/>
  </si>
  <si>
    <t>&gt;</t>
    <phoneticPr fontId="1" type="noConversion"/>
  </si>
  <si>
    <t>F1, F2</t>
    <phoneticPr fontId="1" type="noConversion"/>
  </si>
  <si>
    <t>ANSI S3.22-2014 (R2020)</t>
  </si>
  <si>
    <t>ANSI S3.22-2014 (R2020)</t>
    <phoneticPr fontId="1" type="noConversion"/>
  </si>
  <si>
    <t>ANSI S3.22-2014</t>
    <phoneticPr fontId="1" type="noConversion"/>
  </si>
  <si>
    <t>ANSI S3.22-2009</t>
    <phoneticPr fontId="1" type="noConversion"/>
  </si>
  <si>
    <t>ANSI S3.22-2003</t>
    <phoneticPr fontId="1" type="noConversion"/>
  </si>
  <si>
    <t>Audioscan Axisom</t>
    <phoneticPr fontId="1" type="noConversion"/>
  </si>
  <si>
    <t>Audioscan RM500SL</t>
    <phoneticPr fontId="1" type="noConversion"/>
  </si>
  <si>
    <t>Audioscan Verifit</t>
    <phoneticPr fontId="1" type="noConversion"/>
  </si>
  <si>
    <t>Audioscan Verifit 2</t>
    <phoneticPr fontId="1" type="noConversion"/>
  </si>
  <si>
    <t>Frye FONIX 7000</t>
    <phoneticPr fontId="1" type="noConversion"/>
  </si>
  <si>
    <t>Frye FONIX 8000</t>
    <phoneticPr fontId="1" type="noConversion"/>
  </si>
  <si>
    <t>Frye FONIX FP35</t>
    <phoneticPr fontId="1" type="noConversion"/>
  </si>
  <si>
    <t>Frye FONIX FP40</t>
    <phoneticPr fontId="1" type="noConversion"/>
  </si>
  <si>
    <t>Otometrics AURICAL</t>
    <phoneticPr fontId="1" type="noConversion"/>
  </si>
  <si>
    <t>Interacoustics Affinity</t>
    <phoneticPr fontId="1" type="noConversion"/>
  </si>
  <si>
    <t>Interacoustics Callisto</t>
    <phoneticPr fontId="1" type="noConversion"/>
  </si>
  <si>
    <t>Siemens Unity 2</t>
    <phoneticPr fontId="1" type="noConversion"/>
  </si>
  <si>
    <t>Siemens/Signia Unity 3</t>
    <phoneticPr fontId="1" type="noConversion"/>
  </si>
  <si>
    <t>～</t>
    <phoneticPr fontId="1" type="noConversion"/>
  </si>
  <si>
    <t>靜態鏈結：</t>
    <phoneticPr fontId="1" type="noConversion"/>
  </si>
  <si>
    <t>版本沿革記錄</t>
    <phoneticPr fontId="1" type="noConversion"/>
  </si>
  <si>
    <t>符號：</t>
    <phoneticPr fontId="1" type="noConversion"/>
  </si>
  <si>
    <t>＋</t>
    <phoneticPr fontId="1" type="noConversion"/>
  </si>
  <si>
    <t>新增</t>
    <phoneticPr fontId="1" type="noConversion"/>
  </si>
  <si>
    <t>─</t>
    <phoneticPr fontId="1" type="noConversion"/>
  </si>
  <si>
    <t>修正</t>
    <phoneticPr fontId="1" type="noConversion"/>
  </si>
  <si>
    <t>！</t>
    <phoneticPr fontId="1" type="noConversion"/>
  </si>
  <si>
    <t>調整、變更</t>
    <phoneticPr fontId="1" type="noConversion"/>
  </si>
  <si>
    <t>？</t>
    <phoneticPr fontId="1" type="noConversion"/>
  </si>
  <si>
    <t>已知事項，尚未處理或不予處理</t>
    <phoneticPr fontId="1" type="noConversion"/>
  </si>
  <si>
    <t>v1.0</t>
    <phoneticPr fontId="1" type="noConversion"/>
  </si>
  <si>
    <t>初始版本釋出</t>
    <phoneticPr fontId="1" type="noConversion"/>
  </si>
  <si>
    <t>2022-06-27</t>
    <phoneticPr fontId="1" type="noConversion"/>
  </si>
  <si>
    <t>林克寰顧問聽力師 Ⓒ 2022 著作權所有，保留一切權利</t>
    <phoneticPr fontId="1" type="noConversion"/>
  </si>
  <si>
    <t>v1.01</t>
    <phoneticPr fontId="1" type="noConversion"/>
  </si>
  <si>
    <t>2022-06-28</t>
    <phoneticPr fontId="1" type="noConversion"/>
  </si>
  <si>
    <t>加入頻率範圍檢核參考，若量測值未達額定值會顯示驚嘆號圖示，表示值得關注（但本項無容許範圍規定，所以無論如何都不會有「未符合」的結果）</t>
    <phoneticPr fontId="1" type="noConversion"/>
  </si>
  <si>
    <t>本項為參考資訊，無容許範圍規定，但可能影響頻率響應曲線檢核範圍</t>
    <phoneticPr fontId="1" type="noConversion"/>
  </si>
  <si>
    <t>！</t>
    <phoneticPr fontId="1" type="noConversion"/>
  </si>
  <si>
    <t>調整「頻率範圍」說明文字</t>
    <phoneticPr fontId="1" type="noConversion"/>
  </si>
  <si>
    <t>v1.1</t>
    <phoneticPr fontId="1" type="noConversion"/>
  </si>
  <si>
    <t>修正 EIN 的單位（應該是 dB SPL，前一版誤植為 dB）</t>
    <phoneticPr fontId="1" type="noConversion"/>
  </si>
  <si>
    <t>v1.1a</t>
    <phoneticPr fontId="1" type="noConversion"/>
  </si>
  <si>
    <t>介於額定曲線 ±4  dB 範圍之間</t>
    <phoneticPr fontId="1" type="noConversion"/>
  </si>
  <si>
    <t>介於額定曲線 ±6  dB 範圍之間</t>
    <phoneticPr fontId="1" type="noConversion"/>
  </si>
  <si>
    <t>2022-07-04</t>
    <phoneticPr fontId="1" type="noConversion"/>
  </si>
  <si>
    <t>頻率響應曲線容許範圍的文字中，「dB」前應該要有個空格</t>
    <phoneticPr fontId="1" type="noConversion"/>
  </si>
  <si>
    <t>v1.2</t>
    <phoneticPr fontId="1" type="noConversion"/>
  </si>
  <si>
    <t>型號</t>
    <phoneticPr fontId="1" type="noConversion"/>
  </si>
  <si>
    <t>序號</t>
    <phoneticPr fontId="1" type="noConversion"/>
  </si>
  <si>
    <t>助聽器</t>
    <phoneticPr fontId="1" type="noConversion"/>
  </si>
  <si>
    <t>接收器</t>
    <phoneticPr fontId="1" type="noConversion"/>
  </si>
  <si>
    <t>規格</t>
    <phoneticPr fontId="1" type="noConversion"/>
  </si>
  <si>
    <t>新增接收器序號之填寫欄位</t>
    <phoneticPr fontId="1" type="noConversion"/>
  </si>
  <si>
    <t>微調版面編排及欄位自動縮小字型設定</t>
    <phoneticPr fontId="1" type="noConversion"/>
  </si>
  <si>
    <t>2022-07-06</t>
    <phoneticPr fontId="1" type="noConversion"/>
  </si>
  <si>
    <t>v1.2a</t>
    <phoneticPr fontId="1" type="noConversion"/>
  </si>
  <si>
    <t>2022-09-09</t>
    <phoneticPr fontId="1" type="noConversion"/>
  </si>
  <si>
    <t>https://jedi.org/blog/archives/006365.html</t>
    <phoneticPr fontId="1" type="noConversion"/>
  </si>
  <si>
    <t>靜態鏈結改為 HTTPS 通訊協定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</si>
</sst>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\ &quot;dB SPL&quot;"/>
    <numFmt numFmtId="177" formatCode="0.0%"/>
    <numFmt numFmtId="178" formatCode="0.00\ &quot;dB&quot;"/>
    <numFmt numFmtId="179" formatCode="#,##0\ &quot;Hz&quot;"/>
    <numFmt numFmtId="180" formatCode="yyyy\-mm\-dd;@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sz val="12"/>
      <color theme="0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22"/>
      <color theme="1"/>
      <name val="新細明體"/>
      <family val="2"/>
      <charset val="136"/>
      <scheme val="minor"/>
    </font>
    <font>
      <u/>
      <sz val="14"/>
      <color theme="1"/>
      <name val="新細明體"/>
      <family val="2"/>
      <charset val="136"/>
      <scheme val="minor"/>
    </font>
    <font>
      <sz val="8"/>
      <color theme="1"/>
      <name val="新細明體"/>
      <family val="2"/>
      <charset val="136"/>
      <scheme val="minor"/>
    </font>
    <font>
      <sz val="8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6"/>
      <color theme="0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tted">
        <color indexed="64"/>
      </bottom>
      <diagonal/>
    </border>
    <border>
      <left style="thin">
        <color rgb="FF7F7F7F"/>
      </left>
      <right style="thin">
        <color rgb="FF7F7F7F"/>
      </right>
      <top style="dotted">
        <color indexed="64"/>
      </top>
      <bottom style="dotted">
        <color indexed="64"/>
      </bottom>
      <diagonal/>
    </border>
    <border>
      <left/>
      <right style="thin">
        <color rgb="FF7F7F7F"/>
      </right>
      <top style="thin">
        <color rgb="FF7F7F7F"/>
      </top>
      <bottom style="dotted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dotted">
        <color indexed="64"/>
      </bottom>
      <diagonal/>
    </border>
    <border>
      <left style="thin">
        <color rgb="FF7F7F7F"/>
      </left>
      <right/>
      <top style="dotted">
        <color indexed="64"/>
      </top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rgb="FF7F7F7F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rgb="FF7F7F7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rgb="FF7F7F7F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7F7F7F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0"/>
      </bottom>
      <diagonal/>
    </border>
    <border>
      <left style="thin">
        <color indexed="64"/>
      </left>
      <right style="thin">
        <color indexed="64"/>
      </right>
      <top style="dashed">
        <color theme="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179" fontId="2" fillId="2" borderId="27" xfId="2" applyNumberFormat="1" applyBorder="1" applyProtection="1">
      <alignment vertical="center"/>
      <protection locked="0"/>
    </xf>
    <xf numFmtId="179" fontId="2" fillId="2" borderId="28" xfId="2" applyNumberFormat="1" applyBorder="1" applyProtection="1">
      <alignment vertical="center"/>
      <protection locked="0"/>
    </xf>
    <xf numFmtId="0" fontId="2" fillId="2" borderId="29" xfId="2" applyBorder="1" applyAlignment="1" applyProtection="1">
      <alignment horizontal="right" vertical="center"/>
      <protection locked="0"/>
    </xf>
    <xf numFmtId="0" fontId="2" fillId="2" borderId="30" xfId="2" applyBorder="1" applyAlignment="1" applyProtection="1">
      <alignment horizontal="right" vertical="center"/>
      <protection locked="0"/>
    </xf>
    <xf numFmtId="0" fontId="2" fillId="2" borderId="31" xfId="2" applyBorder="1" applyAlignment="1" applyProtection="1">
      <alignment horizontal="right" vertical="center"/>
      <protection locked="0"/>
    </xf>
    <xf numFmtId="49" fontId="0" fillId="0" borderId="0" xfId="0" applyNumberFormat="1">
      <alignment vertical="center"/>
    </xf>
    <xf numFmtId="179" fontId="2" fillId="2" borderId="42" xfId="2" applyNumberFormat="1" applyBorder="1" applyProtection="1">
      <alignment vertical="center"/>
      <protection locked="0"/>
    </xf>
    <xf numFmtId="179" fontId="2" fillId="2" borderId="43" xfId="2" applyNumberFormat="1" applyBorder="1" applyProtection="1">
      <alignment vertical="center"/>
      <protection locked="0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9" fontId="0" fillId="0" borderId="40" xfId="0" applyNumberFormat="1" applyBorder="1" applyAlignment="1">
      <alignment horizontal="right" vertical="center"/>
    </xf>
    <xf numFmtId="179" fontId="0" fillId="0" borderId="38" xfId="0" applyNumberFormat="1" applyBorder="1" applyAlignment="1">
      <alignment vertical="center"/>
    </xf>
    <xf numFmtId="179" fontId="0" fillId="0" borderId="15" xfId="0" applyNumberFormat="1" applyBorder="1" applyAlignment="1">
      <alignment horizontal="center" vertical="center"/>
    </xf>
    <xf numFmtId="179" fontId="0" fillId="0" borderId="15" xfId="0" applyNumberFormat="1" applyBorder="1" applyAlignment="1">
      <alignment horizontal="right" vertical="center"/>
    </xf>
    <xf numFmtId="17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center" wrapText="1"/>
    </xf>
    <xf numFmtId="49" fontId="5" fillId="0" borderId="0" xfId="3" applyNumberFormat="1" applyAlignment="1">
      <alignment vertical="center" wrapText="1"/>
    </xf>
    <xf numFmtId="0" fontId="8" fillId="0" borderId="0" xfId="0" applyFont="1">
      <alignment vertical="center"/>
    </xf>
    <xf numFmtId="49" fontId="9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top"/>
    </xf>
    <xf numFmtId="14" fontId="0" fillId="0" borderId="0" xfId="0" applyNumberFormat="1">
      <alignment vertical="center"/>
    </xf>
    <xf numFmtId="0" fontId="0" fillId="0" borderId="0" xfId="0">
      <alignment vertical="center"/>
    </xf>
    <xf numFmtId="49" fontId="0" fillId="0" borderId="0" xfId="0" applyNumberFormat="1" applyAlignment="1">
      <alignment vertical="top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0" borderId="0" xfId="0">
      <alignment vertical="center"/>
    </xf>
    <xf numFmtId="49" fontId="0" fillId="0" borderId="0" xfId="0" applyNumberFormat="1" applyAlignment="1">
      <alignment vertical="top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49" fontId="0" fillId="0" borderId="0" xfId="0" applyNumberFormat="1" applyAlignment="1">
      <alignment vertical="top"/>
    </xf>
    <xf numFmtId="0" fontId="0" fillId="0" borderId="0" xfId="0">
      <alignment vertical="center"/>
    </xf>
    <xf numFmtId="49" fontId="0" fillId="0" borderId="0" xfId="0" applyNumberFormat="1" applyAlignment="1">
      <alignment vertical="top"/>
    </xf>
    <xf numFmtId="0" fontId="0" fillId="0" borderId="52" xfId="0" applyBorder="1">
      <alignment vertical="center"/>
    </xf>
    <xf numFmtId="0" fontId="10" fillId="4" borderId="0" xfId="0" applyFont="1" applyFill="1" applyBorder="1" applyAlignment="1">
      <alignment horizontal="right" vertical="center"/>
    </xf>
    <xf numFmtId="0" fontId="10" fillId="4" borderId="53" xfId="0" applyFont="1" applyFill="1" applyBorder="1" applyAlignment="1">
      <alignment horizontal="right" vertical="center"/>
    </xf>
    <xf numFmtId="0" fontId="0" fillId="0" borderId="35" xfId="0" applyBorder="1" applyAlignment="1">
      <alignment horizontal="right" vertical="center" shrinkToFit="1"/>
    </xf>
    <xf numFmtId="0" fontId="0" fillId="0" borderId="36" xfId="0" applyBorder="1" applyAlignment="1">
      <alignment horizontal="right" vertical="center" shrinkToFit="1"/>
    </xf>
    <xf numFmtId="0" fontId="0" fillId="0" borderId="37" xfId="0" applyBorder="1" applyAlignment="1">
      <alignment horizontal="right" vertical="center" shrinkToFit="1"/>
    </xf>
    <xf numFmtId="0" fontId="10" fillId="4" borderId="13" xfId="0" applyFont="1" applyFill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center" vertical="center" shrinkToFit="1"/>
    </xf>
    <xf numFmtId="49" fontId="2" fillId="3" borderId="55" xfId="2" applyNumberFormat="1" applyFill="1" applyBorder="1" applyAlignment="1" applyProtection="1">
      <alignment horizontal="left" vertical="center" shrinkToFit="1"/>
      <protection locked="0"/>
    </xf>
    <xf numFmtId="49" fontId="2" fillId="3" borderId="56" xfId="2" applyNumberFormat="1" applyFill="1" applyBorder="1" applyAlignment="1" applyProtection="1">
      <alignment horizontal="left" vertical="center" shrinkToFit="1"/>
      <protection locked="0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0" fillId="0" borderId="15" xfId="0" applyNumberFormat="1" applyBorder="1" applyAlignment="1">
      <alignment horizontal="left" vertical="center"/>
    </xf>
    <xf numFmtId="0" fontId="0" fillId="0" borderId="16" xfId="0" applyNumberForma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49" fontId="2" fillId="3" borderId="54" xfId="2" applyNumberFormat="1" applyFill="1" applyBorder="1" applyAlignment="1" applyProtection="1">
      <alignment horizontal="left" vertical="center" shrinkToFit="1"/>
      <protection locked="0"/>
    </xf>
    <xf numFmtId="49" fontId="2" fillId="3" borderId="4" xfId="2" applyNumberFormat="1" applyFill="1" applyBorder="1" applyAlignment="1" applyProtection="1">
      <alignment horizontal="left" vertical="center" shrinkToFit="1"/>
      <protection locked="0"/>
    </xf>
    <xf numFmtId="0" fontId="13" fillId="4" borderId="2" xfId="0" applyFont="1" applyFill="1" applyBorder="1" applyAlignment="1">
      <alignment horizontal="right" vertical="center" shrinkToFit="1"/>
    </xf>
    <xf numFmtId="0" fontId="13" fillId="4" borderId="5" xfId="0" applyFont="1" applyFill="1" applyBorder="1" applyAlignment="1">
      <alignment horizontal="right" vertical="center" shrinkToFit="1"/>
    </xf>
    <xf numFmtId="0" fontId="0" fillId="0" borderId="1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7" borderId="38" xfId="0" applyFill="1" applyBorder="1" applyAlignment="1" applyProtection="1">
      <alignment horizontal="center" vertical="center"/>
      <protection locked="0"/>
    </xf>
    <xf numFmtId="0" fontId="0" fillId="7" borderId="39" xfId="0" applyFill="1" applyBorder="1" applyAlignment="1" applyProtection="1">
      <alignment horizontal="center" vertical="center"/>
      <protection locked="0"/>
    </xf>
    <xf numFmtId="0" fontId="0" fillId="7" borderId="40" xfId="0" applyFill="1" applyBorder="1" applyAlignment="1" applyProtection="1">
      <alignment horizontal="center" vertical="center"/>
      <protection locked="0"/>
    </xf>
    <xf numFmtId="0" fontId="0" fillId="7" borderId="18" xfId="0" applyFill="1" applyBorder="1" applyAlignment="1" applyProtection="1">
      <alignment horizontal="center" vertical="center"/>
      <protection locked="0"/>
    </xf>
    <xf numFmtId="0" fontId="0" fillId="0" borderId="39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176" fontId="2" fillId="2" borderId="1" xfId="2" applyNumberFormat="1" applyBorder="1" applyProtection="1">
      <alignment vertical="center"/>
      <protection locked="0"/>
    </xf>
    <xf numFmtId="176" fontId="2" fillId="2" borderId="32" xfId="2" applyNumberFormat="1" applyBorder="1" applyProtection="1">
      <alignment vertical="center"/>
      <protection locked="0"/>
    </xf>
    <xf numFmtId="177" fontId="2" fillId="2" borderId="25" xfId="2" applyNumberFormat="1" applyBorder="1" applyAlignment="1" applyProtection="1">
      <alignment vertical="center"/>
      <protection locked="0"/>
    </xf>
    <xf numFmtId="177" fontId="2" fillId="2" borderId="26" xfId="2" applyNumberFormat="1" applyBorder="1" applyAlignment="1" applyProtection="1">
      <alignment vertical="center"/>
      <protection locked="0"/>
    </xf>
    <xf numFmtId="0" fontId="11" fillId="5" borderId="19" xfId="0" applyFont="1" applyFill="1" applyBorder="1">
      <alignment vertical="center"/>
    </xf>
    <xf numFmtId="0" fontId="11" fillId="5" borderId="11" xfId="0" applyFont="1" applyFill="1" applyBorder="1">
      <alignment vertical="center"/>
    </xf>
    <xf numFmtId="0" fontId="11" fillId="5" borderId="12" xfId="0" applyFont="1" applyFill="1" applyBorder="1">
      <alignment vertical="center"/>
    </xf>
    <xf numFmtId="0" fontId="0" fillId="0" borderId="38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45" xfId="0" applyBorder="1">
      <alignment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49" fontId="2" fillId="3" borderId="0" xfId="2" applyNumberFormat="1" applyFill="1" applyBorder="1" applyAlignment="1" applyProtection="1">
      <alignment horizontal="left" vertical="center" shrinkToFit="1"/>
      <protection locked="0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177" fontId="2" fillId="2" borderId="41" xfId="2" applyNumberFormat="1" applyBorder="1" applyAlignment="1" applyProtection="1">
      <alignment vertical="center"/>
      <protection locked="0"/>
    </xf>
    <xf numFmtId="177" fontId="2" fillId="2" borderId="26" xfId="2" applyNumberFormat="1" applyBorder="1" applyProtection="1">
      <alignment vertical="center"/>
      <protection locked="0"/>
    </xf>
    <xf numFmtId="177" fontId="2" fillId="2" borderId="41" xfId="2" applyNumberFormat="1" applyBorder="1" applyProtection="1">
      <alignment vertical="center"/>
      <protection locked="0"/>
    </xf>
    <xf numFmtId="177" fontId="2" fillId="2" borderId="24" xfId="2" applyNumberFormat="1" applyBorder="1" applyProtection="1">
      <alignment vertical="center"/>
      <protection locked="0"/>
    </xf>
    <xf numFmtId="177" fontId="2" fillId="2" borderId="31" xfId="2" applyNumberFormat="1" applyBorder="1" applyProtection="1">
      <alignment vertical="center"/>
      <protection locked="0"/>
    </xf>
    <xf numFmtId="0" fontId="11" fillId="5" borderId="19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vertical="center"/>
    </xf>
    <xf numFmtId="0" fontId="11" fillId="5" borderId="11" xfId="0" applyFont="1" applyFill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8" fontId="2" fillId="2" borderId="1" xfId="2" applyNumberFormat="1" applyBorder="1" applyProtection="1">
      <alignment vertical="center"/>
      <protection locked="0"/>
    </xf>
    <xf numFmtId="0" fontId="0" fillId="0" borderId="44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3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177" fontId="2" fillId="2" borderId="29" xfId="2" applyNumberFormat="1" applyBorder="1" applyAlignment="1" applyProtection="1">
      <alignment vertical="center"/>
      <protection locked="0"/>
    </xf>
    <xf numFmtId="0" fontId="0" fillId="0" borderId="46" xfId="0" applyBorder="1" applyAlignment="1">
      <alignment vertical="center" shrinkToFit="1"/>
    </xf>
    <xf numFmtId="49" fontId="2" fillId="3" borderId="24" xfId="2" applyNumberFormat="1" applyFill="1" applyBorder="1" applyAlignment="1" applyProtection="1">
      <alignment horizontal="left" vertical="center" shrinkToFit="1"/>
      <protection locked="0"/>
    </xf>
    <xf numFmtId="49" fontId="2" fillId="3" borderId="31" xfId="2" applyNumberFormat="1" applyFill="1" applyBorder="1" applyAlignment="1" applyProtection="1">
      <alignment horizontal="left" vertical="center" shrinkToFit="1"/>
      <protection locked="0"/>
    </xf>
    <xf numFmtId="49" fontId="2" fillId="3" borderId="1" xfId="2" applyNumberFormat="1" applyFill="1" applyBorder="1" applyAlignment="1" applyProtection="1">
      <alignment horizontal="left" vertical="center" shrinkToFit="1"/>
      <protection locked="0"/>
    </xf>
    <xf numFmtId="49" fontId="2" fillId="3" borderId="32" xfId="2" applyNumberFormat="1" applyFill="1" applyBorder="1" applyAlignment="1" applyProtection="1">
      <alignment horizontal="left" vertical="center" shrinkToFit="1"/>
      <protection locked="0"/>
    </xf>
    <xf numFmtId="178" fontId="2" fillId="2" borderId="32" xfId="2" applyNumberFormat="1" applyBorder="1" applyProtection="1">
      <alignment vertical="center"/>
      <protection locked="0"/>
    </xf>
    <xf numFmtId="180" fontId="0" fillId="3" borderId="33" xfId="2" applyNumberFormat="1" applyFont="1" applyFill="1" applyBorder="1" applyAlignment="1" applyProtection="1">
      <alignment horizontal="center" vertical="center" shrinkToFit="1"/>
      <protection locked="0"/>
    </xf>
    <xf numFmtId="180" fontId="2" fillId="3" borderId="34" xfId="2" applyNumberFormat="1" applyFill="1" applyBorder="1" applyAlignment="1" applyProtection="1">
      <alignment horizontal="center" vertical="center" shrinkToFit="1"/>
      <protection locked="0"/>
    </xf>
    <xf numFmtId="0" fontId="4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>
      <alignment vertical="center"/>
    </xf>
    <xf numFmtId="49" fontId="0" fillId="0" borderId="0" xfId="0" applyNumberFormat="1" applyAlignment="1">
      <alignment vertical="top"/>
    </xf>
  </cellXfs>
  <cellStyles count="4">
    <cellStyle name="20% - 輔色4" xfId="2" builtinId="42"/>
    <cellStyle name="一般" xfId="0" builtinId="0"/>
    <cellStyle name="超連結" xfId="3" builtinId="8"/>
    <cellStyle name="標題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jedi.org/blog/archives/0063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59C7-3BCF-41E2-A95E-5C70872D5296}">
  <dimension ref="B1:O23"/>
  <sheetViews>
    <sheetView tabSelected="1" zoomScaleNormal="100" workbookViewId="0">
      <selection activeCell="C3" sqref="C3:E3"/>
    </sheetView>
  </sheetViews>
  <sheetFormatPr defaultRowHeight="16.5" x14ac:dyDescent="0.25"/>
  <cols>
    <col min="1" max="1" width="2" style="3" customWidth="1"/>
    <col min="2" max="4" width="9" style="3" customWidth="1"/>
    <col min="5" max="13" width="9" style="3"/>
    <col min="14" max="14" width="9" style="36"/>
    <col min="15" max="16384" width="9" style="3"/>
  </cols>
  <sheetData>
    <row r="1" spans="2:15" ht="12" customHeight="1" thickBot="1" x14ac:dyDescent="0.3"/>
    <row r="2" spans="2:15" ht="26.25" thickBot="1" x14ac:dyDescent="0.3"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41" t="s">
        <v>99</v>
      </c>
    </row>
    <row r="3" spans="2:15" x14ac:dyDescent="0.25">
      <c r="B3" s="47" t="s">
        <v>17</v>
      </c>
      <c r="C3" s="124" t="s">
        <v>43</v>
      </c>
      <c r="D3" s="124"/>
      <c r="E3" s="125"/>
      <c r="F3" s="131" t="s">
        <v>19</v>
      </c>
      <c r="G3" s="132"/>
      <c r="H3" s="59" t="s">
        <v>93</v>
      </c>
      <c r="I3" s="42" t="s">
        <v>91</v>
      </c>
      <c r="J3" s="57"/>
      <c r="K3" s="92"/>
      <c r="L3" s="59" t="s">
        <v>94</v>
      </c>
      <c r="M3" s="42" t="s">
        <v>95</v>
      </c>
      <c r="N3" s="57"/>
      <c r="O3" s="58"/>
    </row>
    <row r="4" spans="2:15" ht="17.25" thickBot="1" x14ac:dyDescent="0.3">
      <c r="B4" s="48" t="s">
        <v>18</v>
      </c>
      <c r="C4" s="126"/>
      <c r="D4" s="126"/>
      <c r="E4" s="127"/>
      <c r="F4" s="129"/>
      <c r="G4" s="130"/>
      <c r="H4" s="60"/>
      <c r="I4" s="43" t="s">
        <v>92</v>
      </c>
      <c r="J4" s="49"/>
      <c r="K4" s="50"/>
      <c r="L4" s="60"/>
      <c r="M4" s="43" t="s">
        <v>92</v>
      </c>
      <c r="N4" s="49"/>
      <c r="O4" s="50"/>
    </row>
    <row r="5" spans="2:15" x14ac:dyDescent="0.25">
      <c r="B5" s="103" t="s">
        <v>1</v>
      </c>
      <c r="C5" s="104"/>
      <c r="D5" s="104"/>
      <c r="E5" s="104"/>
      <c r="F5" s="101" t="s">
        <v>13</v>
      </c>
      <c r="G5" s="102"/>
      <c r="H5" s="101" t="s">
        <v>14</v>
      </c>
      <c r="I5" s="102"/>
      <c r="J5" s="35" t="s">
        <v>15</v>
      </c>
      <c r="K5" s="83" t="s">
        <v>16</v>
      </c>
      <c r="L5" s="84"/>
      <c r="M5" s="84"/>
      <c r="N5" s="84"/>
      <c r="O5" s="85"/>
    </row>
    <row r="6" spans="2:15" x14ac:dyDescent="0.25">
      <c r="B6" s="105" t="s">
        <v>2</v>
      </c>
      <c r="C6" s="106"/>
      <c r="D6" s="106"/>
      <c r="E6" s="106"/>
      <c r="F6" s="79"/>
      <c r="G6" s="79"/>
      <c r="H6" s="79"/>
      <c r="I6" s="80"/>
      <c r="J6" s="64" t="str">
        <f>IF(OR(ISBLANK(F6),ISBLANK(H6)),"",IF(H6-F6&lt;=3,1,0))</f>
        <v/>
      </c>
      <c r="K6" s="86" t="s">
        <v>29</v>
      </c>
      <c r="L6" s="87"/>
      <c r="M6" s="87"/>
      <c r="N6" s="87"/>
      <c r="O6" s="88"/>
    </row>
    <row r="7" spans="2:15" x14ac:dyDescent="0.25">
      <c r="B7" s="93" t="s">
        <v>3</v>
      </c>
      <c r="C7" s="94"/>
      <c r="D7" s="94"/>
      <c r="E7" s="94"/>
      <c r="F7" s="79"/>
      <c r="G7" s="79"/>
      <c r="H7" s="79"/>
      <c r="I7" s="80"/>
      <c r="J7" s="66"/>
      <c r="K7" s="76"/>
      <c r="L7" s="77"/>
      <c r="M7" s="77"/>
      <c r="N7" s="77"/>
      <c r="O7" s="78"/>
    </row>
    <row r="8" spans="2:15" x14ac:dyDescent="0.25">
      <c r="B8" s="105" t="s">
        <v>4</v>
      </c>
      <c r="C8" s="106"/>
      <c r="D8" s="106"/>
      <c r="E8" s="106"/>
      <c r="F8" s="79"/>
      <c r="G8" s="79"/>
      <c r="H8" s="79"/>
      <c r="I8" s="80"/>
      <c r="J8" s="64" t="str">
        <f>IF(OR(ISBLANK(F8),ISBLANK(H8)),"",IF(AND(H8-F8&lt;=4,F8-H8&lt;=4),1,0))</f>
        <v/>
      </c>
      <c r="K8" s="86" t="s">
        <v>30</v>
      </c>
      <c r="L8" s="87"/>
      <c r="M8" s="87"/>
      <c r="N8" s="87"/>
      <c r="O8" s="88"/>
    </row>
    <row r="9" spans="2:15" x14ac:dyDescent="0.25">
      <c r="B9" s="93" t="s">
        <v>5</v>
      </c>
      <c r="C9" s="94"/>
      <c r="D9" s="94"/>
      <c r="E9" s="94"/>
      <c r="F9" s="79"/>
      <c r="G9" s="79"/>
      <c r="H9" s="79"/>
      <c r="I9" s="80"/>
      <c r="J9" s="66"/>
      <c r="K9" s="76"/>
      <c r="L9" s="77"/>
      <c r="M9" s="77"/>
      <c r="N9" s="77"/>
      <c r="O9" s="78"/>
    </row>
    <row r="10" spans="2:15" x14ac:dyDescent="0.25">
      <c r="B10" s="105" t="s">
        <v>6</v>
      </c>
      <c r="C10" s="106"/>
      <c r="D10" s="106"/>
      <c r="E10" s="106"/>
      <c r="F10" s="107"/>
      <c r="G10" s="107"/>
      <c r="H10" s="107"/>
      <c r="I10" s="128"/>
      <c r="J10" s="64" t="str">
        <f>IF(OR(ISBLANK(F10),ISBLANK(H10)),"",IF(AND(H10-F10&lt;=5,F10-H10&lt;=5),1,0))</f>
        <v/>
      </c>
      <c r="K10" s="86" t="s">
        <v>31</v>
      </c>
      <c r="L10" s="87"/>
      <c r="M10" s="87"/>
      <c r="N10" s="87"/>
      <c r="O10" s="88"/>
    </row>
    <row r="11" spans="2:15" x14ac:dyDescent="0.25">
      <c r="B11" s="93" t="s">
        <v>7</v>
      </c>
      <c r="C11" s="94"/>
      <c r="D11" s="94"/>
      <c r="E11" s="94"/>
      <c r="F11" s="107"/>
      <c r="G11" s="107"/>
      <c r="H11" s="107"/>
      <c r="I11" s="128"/>
      <c r="J11" s="66"/>
      <c r="K11" s="76"/>
      <c r="L11" s="77"/>
      <c r="M11" s="77"/>
      <c r="N11" s="77"/>
      <c r="O11" s="78"/>
    </row>
    <row r="12" spans="2:15" x14ac:dyDescent="0.25">
      <c r="B12" s="105" t="s">
        <v>26</v>
      </c>
      <c r="C12" s="106"/>
      <c r="D12" s="106"/>
      <c r="E12" s="44" t="s">
        <v>20</v>
      </c>
      <c r="F12" s="81"/>
      <c r="G12" s="81"/>
      <c r="H12" s="81"/>
      <c r="I12" s="122"/>
      <c r="J12" s="12" t="str">
        <f>IF(OR(ISBLANK(F12),ISBLANK(H12)),"",IF(H12-F12&lt;=3%,1,0))</f>
        <v/>
      </c>
      <c r="K12" s="108" t="s">
        <v>28</v>
      </c>
      <c r="L12" s="109"/>
      <c r="M12" s="109"/>
      <c r="N12" s="109"/>
      <c r="O12" s="110"/>
    </row>
    <row r="13" spans="2:15" x14ac:dyDescent="0.25">
      <c r="B13" s="105" t="s">
        <v>27</v>
      </c>
      <c r="C13" s="106"/>
      <c r="D13" s="106"/>
      <c r="E13" s="45" t="s">
        <v>21</v>
      </c>
      <c r="F13" s="82"/>
      <c r="G13" s="82"/>
      <c r="H13" s="82"/>
      <c r="I13" s="96"/>
      <c r="J13" s="13" t="str">
        <f>IF(OR(ISBLANK(F13),ISBLANK(H13)),"",IF(H13-F13&lt;=3%,1,0))</f>
        <v/>
      </c>
      <c r="K13" s="89" t="s">
        <v>28</v>
      </c>
      <c r="L13" s="90"/>
      <c r="M13" s="90"/>
      <c r="N13" s="90"/>
      <c r="O13" s="91"/>
    </row>
    <row r="14" spans="2:15" x14ac:dyDescent="0.25">
      <c r="B14" s="105"/>
      <c r="C14" s="106"/>
      <c r="D14" s="106"/>
      <c r="E14" s="45" t="s">
        <v>22</v>
      </c>
      <c r="F14" s="97"/>
      <c r="G14" s="97"/>
      <c r="H14" s="97"/>
      <c r="I14" s="98"/>
      <c r="J14" s="13" t="str">
        <f>IF(OR(ISBLANK(F14),ISBLANK(H14)),"",IF(H14-F14&lt;=3%,1,0))</f>
        <v/>
      </c>
      <c r="K14" s="89" t="s">
        <v>28</v>
      </c>
      <c r="L14" s="90"/>
      <c r="M14" s="90"/>
      <c r="N14" s="90"/>
      <c r="O14" s="91"/>
    </row>
    <row r="15" spans="2:15" x14ac:dyDescent="0.25">
      <c r="B15" s="93"/>
      <c r="C15" s="94"/>
      <c r="D15" s="94"/>
      <c r="E15" s="46" t="s">
        <v>23</v>
      </c>
      <c r="F15" s="99"/>
      <c r="G15" s="99"/>
      <c r="H15" s="99"/>
      <c r="I15" s="100"/>
      <c r="J15" s="33" t="str">
        <f>IF(OR(ISBLANK(F15),ISBLANK(H15)),"",IF(H15-F15&lt;=3%,1,0))</f>
        <v/>
      </c>
      <c r="K15" s="76" t="s">
        <v>28</v>
      </c>
      <c r="L15" s="77"/>
      <c r="M15" s="77"/>
      <c r="N15" s="77"/>
      <c r="O15" s="78"/>
    </row>
    <row r="16" spans="2:15" x14ac:dyDescent="0.25">
      <c r="B16" s="119" t="s">
        <v>24</v>
      </c>
      <c r="C16" s="120"/>
      <c r="D16" s="120"/>
      <c r="E16" s="121"/>
      <c r="F16" s="79"/>
      <c r="G16" s="79"/>
      <c r="H16" s="79"/>
      <c r="I16" s="80"/>
      <c r="J16" s="64" t="str">
        <f>IF(OR(ISBLANK(F16),ISBLANK(H16)),"",IF(H16-F16&lt;=3,1,0))</f>
        <v/>
      </c>
      <c r="K16" s="86" t="s">
        <v>29</v>
      </c>
      <c r="L16" s="87"/>
      <c r="M16" s="87"/>
      <c r="N16" s="87"/>
      <c r="O16" s="88"/>
    </row>
    <row r="17" spans="2:15" x14ac:dyDescent="0.25">
      <c r="B17" s="93" t="s">
        <v>25</v>
      </c>
      <c r="C17" s="94"/>
      <c r="D17" s="94"/>
      <c r="E17" s="95"/>
      <c r="F17" s="79"/>
      <c r="G17" s="79"/>
      <c r="H17" s="79"/>
      <c r="I17" s="80"/>
      <c r="J17" s="66"/>
      <c r="K17" s="76"/>
      <c r="L17" s="77"/>
      <c r="M17" s="77"/>
      <c r="N17" s="77"/>
      <c r="O17" s="78"/>
    </row>
    <row r="18" spans="2:15" x14ac:dyDescent="0.25">
      <c r="B18" s="105" t="s">
        <v>34</v>
      </c>
      <c r="C18" s="106"/>
      <c r="D18" s="106"/>
      <c r="E18" s="44" t="s">
        <v>32</v>
      </c>
      <c r="F18" s="6" t="s">
        <v>38</v>
      </c>
      <c r="G18" s="4"/>
      <c r="H18" s="6" t="s">
        <v>38</v>
      </c>
      <c r="I18" s="10"/>
      <c r="J18" s="29" t="str">
        <f>IF(OR(ISBLANK(G18),ISBLANK(I18)),"",IF(I18&lt;=G18,1,0.5))</f>
        <v/>
      </c>
      <c r="K18" s="111" t="s">
        <v>80</v>
      </c>
      <c r="L18" s="112"/>
      <c r="M18" s="112"/>
      <c r="N18" s="112"/>
      <c r="O18" s="113"/>
    </row>
    <row r="19" spans="2:15" x14ac:dyDescent="0.25">
      <c r="B19" s="93" t="s">
        <v>8</v>
      </c>
      <c r="C19" s="94"/>
      <c r="D19" s="123"/>
      <c r="E19" s="46" t="s">
        <v>33</v>
      </c>
      <c r="F19" s="7" t="s">
        <v>38</v>
      </c>
      <c r="G19" s="5"/>
      <c r="H19" s="8" t="s">
        <v>38</v>
      </c>
      <c r="I19" s="11"/>
      <c r="J19" s="30" t="str">
        <f>IF(OR(ISBLANK(G19),ISBLANK(I19)),"",IF(I19&gt;=G19,1,0.5))</f>
        <v/>
      </c>
      <c r="K19" s="114"/>
      <c r="L19" s="115"/>
      <c r="M19" s="115"/>
      <c r="N19" s="115"/>
      <c r="O19" s="116"/>
    </row>
    <row r="20" spans="2:15" x14ac:dyDescent="0.25">
      <c r="B20" s="105" t="s">
        <v>9</v>
      </c>
      <c r="C20" s="106"/>
      <c r="D20" s="106"/>
      <c r="E20" s="106"/>
      <c r="F20" s="64" t="s">
        <v>36</v>
      </c>
      <c r="G20" s="65"/>
      <c r="H20" s="64" t="s">
        <v>37</v>
      </c>
      <c r="I20" s="65"/>
      <c r="J20" s="72"/>
      <c r="K20" s="15">
        <f>IF(OR(ISBLANK(I18),I18&lt;160),200,I18*1.25)</f>
        <v>200</v>
      </c>
      <c r="L20" s="16" t="s">
        <v>61</v>
      </c>
      <c r="M20" s="17">
        <v>2000</v>
      </c>
      <c r="N20" s="53"/>
      <c r="O20" s="54"/>
    </row>
    <row r="21" spans="2:15" x14ac:dyDescent="0.25">
      <c r="B21" s="93" t="s">
        <v>10</v>
      </c>
      <c r="C21" s="94"/>
      <c r="D21" s="94"/>
      <c r="E21" s="94"/>
      <c r="F21" s="66"/>
      <c r="G21" s="67"/>
      <c r="H21" s="66"/>
      <c r="I21" s="67"/>
      <c r="J21" s="73"/>
      <c r="K21" s="76" t="s">
        <v>86</v>
      </c>
      <c r="L21" s="77"/>
      <c r="M21" s="77"/>
      <c r="N21" s="77"/>
      <c r="O21" s="78"/>
    </row>
    <row r="22" spans="2:15" x14ac:dyDescent="0.25">
      <c r="B22" s="105" t="s">
        <v>11</v>
      </c>
      <c r="C22" s="106"/>
      <c r="D22" s="106"/>
      <c r="E22" s="106"/>
      <c r="F22" s="68" t="s">
        <v>36</v>
      </c>
      <c r="G22" s="69"/>
      <c r="H22" s="68" t="s">
        <v>37</v>
      </c>
      <c r="I22" s="69"/>
      <c r="J22" s="74"/>
      <c r="K22" s="14">
        <v>2000</v>
      </c>
      <c r="L22" s="34" t="s">
        <v>35</v>
      </c>
      <c r="M22" s="18">
        <f>IF(OR(ISBLANK(I19),I19&gt;5000),4000,I19*0.8)</f>
        <v>4000</v>
      </c>
      <c r="N22" s="55"/>
      <c r="O22" s="56"/>
    </row>
    <row r="23" spans="2:15" ht="17.25" thickBot="1" x14ac:dyDescent="0.3">
      <c r="B23" s="117" t="s">
        <v>12</v>
      </c>
      <c r="C23" s="118"/>
      <c r="D23" s="118"/>
      <c r="E23" s="118"/>
      <c r="F23" s="70"/>
      <c r="G23" s="71"/>
      <c r="H23" s="70"/>
      <c r="I23" s="71"/>
      <c r="J23" s="75"/>
      <c r="K23" s="61" t="s">
        <v>87</v>
      </c>
      <c r="L23" s="62"/>
      <c r="M23" s="62"/>
      <c r="N23" s="62"/>
      <c r="O23" s="63"/>
    </row>
  </sheetData>
  <sheetProtection sheet="1" objects="1" scenarios="1" selectLockedCells="1"/>
  <mergeCells count="71">
    <mergeCell ref="C3:E3"/>
    <mergeCell ref="C4:E4"/>
    <mergeCell ref="H6:I7"/>
    <mergeCell ref="H8:I9"/>
    <mergeCell ref="H10:I11"/>
    <mergeCell ref="F4:G4"/>
    <mergeCell ref="F3:G3"/>
    <mergeCell ref="B18:D18"/>
    <mergeCell ref="K16:O17"/>
    <mergeCell ref="K18:O19"/>
    <mergeCell ref="B23:E23"/>
    <mergeCell ref="B12:D12"/>
    <mergeCell ref="B13:D13"/>
    <mergeCell ref="B14:D15"/>
    <mergeCell ref="B16:E16"/>
    <mergeCell ref="B20:E20"/>
    <mergeCell ref="B21:E21"/>
    <mergeCell ref="B22:E22"/>
    <mergeCell ref="F14:G14"/>
    <mergeCell ref="F15:G15"/>
    <mergeCell ref="H12:I12"/>
    <mergeCell ref="B19:D19"/>
    <mergeCell ref="B17:E17"/>
    <mergeCell ref="H13:I13"/>
    <mergeCell ref="H14:I14"/>
    <mergeCell ref="H15:I15"/>
    <mergeCell ref="F5:G5"/>
    <mergeCell ref="B11:E11"/>
    <mergeCell ref="B5:E5"/>
    <mergeCell ref="B6:E6"/>
    <mergeCell ref="B7:E7"/>
    <mergeCell ref="B8:E8"/>
    <mergeCell ref="B9:E9"/>
    <mergeCell ref="F6:G7"/>
    <mergeCell ref="F8:G9"/>
    <mergeCell ref="F10:G11"/>
    <mergeCell ref="B10:E10"/>
    <mergeCell ref="H5:I5"/>
    <mergeCell ref="K10:O11"/>
    <mergeCell ref="K13:O13"/>
    <mergeCell ref="K14:O14"/>
    <mergeCell ref="K15:O15"/>
    <mergeCell ref="J3:K3"/>
    <mergeCell ref="K12:O12"/>
    <mergeCell ref="J6:J7"/>
    <mergeCell ref="J8:J9"/>
    <mergeCell ref="J10:J11"/>
    <mergeCell ref="K23:O23"/>
    <mergeCell ref="F20:G21"/>
    <mergeCell ref="F22:G23"/>
    <mergeCell ref="H20:I21"/>
    <mergeCell ref="H22:I23"/>
    <mergeCell ref="J20:J21"/>
    <mergeCell ref="J22:J23"/>
    <mergeCell ref="K21:O21"/>
    <mergeCell ref="J4:K4"/>
    <mergeCell ref="B2:N2"/>
    <mergeCell ref="N20:O20"/>
    <mergeCell ref="N22:O22"/>
    <mergeCell ref="N3:O3"/>
    <mergeCell ref="N4:O4"/>
    <mergeCell ref="H3:H4"/>
    <mergeCell ref="L3:L4"/>
    <mergeCell ref="F16:G17"/>
    <mergeCell ref="H16:I17"/>
    <mergeCell ref="J16:J17"/>
    <mergeCell ref="F12:G12"/>
    <mergeCell ref="F13:G13"/>
    <mergeCell ref="K5:O5"/>
    <mergeCell ref="K6:O7"/>
    <mergeCell ref="K8:O9"/>
  </mergeCells>
  <phoneticPr fontId="1" type="noConversion"/>
  <conditionalFormatting sqref="J6:J17">
    <cfRule type="iconSet" priority="3">
      <iconSet iconSet="3Symbols" showValue="0">
        <cfvo type="percent" val="0"/>
        <cfvo type="num" val="0" gte="0"/>
        <cfvo type="num" val="1"/>
      </iconSet>
    </cfRule>
  </conditionalFormatting>
  <conditionalFormatting sqref="J20:J23">
    <cfRule type="iconSet" priority="2">
      <iconSet iconSet="3Symbols" showValue="0">
        <cfvo type="percent" val="0"/>
        <cfvo type="num" val="0" gte="0"/>
        <cfvo type="num" val="1"/>
      </iconSet>
    </cfRule>
  </conditionalFormatting>
  <conditionalFormatting sqref="J18:J19">
    <cfRule type="iconSet" priority="1">
      <iconSet iconSet="3Symbols" showValue="0">
        <cfvo type="percent" val="0"/>
        <cfvo type="num" val="0" gte="0"/>
        <cfvo type="num" val="1"/>
      </iconSet>
    </cfRule>
  </conditionalFormatting>
  <dataValidations count="2">
    <dataValidation type="decimal" allowBlank="1" showErrorMessage="1" error="只能輸入 0～100" sqref="F12:I15" xr:uid="{E0B59640-4B61-46F8-B879-9F70E828E638}">
      <formula1>0</formula1>
      <formula2>1</formula2>
    </dataValidation>
    <dataValidation type="decimal" operator="greaterThanOrEqual" allowBlank="1" showErrorMessage="1" error="不可能為負值" sqref="F6:G11" xr:uid="{F7878A9C-2341-4AD2-A889-D4ED04E4B560}">
      <formula1>0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ErrorMessage="1" error="只能是等於或小於" xr:uid="{4E9716F6-A1EA-4C45-BAE1-5AB3DD66FD52}">
          <x14:formula1>
            <xm:f>picker!$B$3:$B$4</xm:f>
          </x14:formula1>
          <xm:sqref>F18 H18</xm:sqref>
        </x14:dataValidation>
        <x14:dataValidation type="list" showErrorMessage="1" error="只能是等於或大於" xr:uid="{FC3DAC86-78AB-406C-9733-05D780178140}">
          <x14:formula1>
            <xm:f>picker!$B$4:$B$5</xm:f>
          </x14:formula1>
          <xm:sqref>H19 F19</xm:sqref>
        </x14:dataValidation>
        <x14:dataValidation type="list" allowBlank="1" xr:uid="{00016B22-8D69-417F-ACEB-BD3F82B525CC}">
          <x14:formula1>
            <xm:f>picker!$C$3:$C$6</xm:f>
          </x14:formula1>
          <xm:sqref>C3:E3</xm:sqref>
        </x14:dataValidation>
        <x14:dataValidation type="list" allowBlank="1" xr:uid="{D83BC5A8-B00E-4D1D-8C4F-6EE7839BAFFB}">
          <x14:formula1>
            <xm:f>picker!$D$3:$D$15</xm:f>
          </x14:formula1>
          <xm:sqref>C4:E4</xm:sqref>
        </x14:dataValidation>
        <x14:dataValidation type="list" allowBlank="1" showInputMessage="1" showErrorMessage="1" error="只能是 0 或 1" prompt="確認符合容許範圍請輸入「1」，確認不符合則輸入「0」，若不確定則保留空白不要輸入。" xr:uid="{9A278001-D2DB-4678-A0C2-54C4AF9944CA}">
          <x14:formula1>
            <xm:f>picker!$E$3:$E$4</xm:f>
          </x14:formula1>
          <xm:sqref>J20:J23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C7196-AB8B-4480-AD39-483FB971C90A}">
  <dimension ref="B1:D25"/>
  <sheetViews>
    <sheetView workbookViewId="0"/>
  </sheetViews>
  <sheetFormatPr defaultRowHeight="16.5" x14ac:dyDescent="0.25"/>
  <cols>
    <col min="1" max="1" width="5.875" style="1" customWidth="1"/>
    <col min="2" max="2" width="9.5" style="1" bestFit="1" customWidth="1"/>
    <col min="3" max="3" width="3.125" style="19" customWidth="1"/>
    <col min="4" max="4" width="65.625" style="20" customWidth="1"/>
    <col min="5" max="16384" width="9" style="1"/>
  </cols>
  <sheetData>
    <row r="1" spans="2:4" ht="30" x14ac:dyDescent="0.25">
      <c r="B1" s="133" t="s">
        <v>0</v>
      </c>
      <c r="C1" s="133"/>
      <c r="D1" s="133"/>
    </row>
    <row r="2" spans="2:4" x14ac:dyDescent="0.25">
      <c r="B2" s="135" t="s">
        <v>76</v>
      </c>
      <c r="C2" s="135"/>
      <c r="D2" s="135"/>
    </row>
    <row r="3" spans="2:4" x14ac:dyDescent="0.25">
      <c r="B3" s="135" t="s">
        <v>62</v>
      </c>
      <c r="C3" s="135"/>
      <c r="D3" s="21" t="s">
        <v>101</v>
      </c>
    </row>
    <row r="5" spans="2:4" ht="19.5" x14ac:dyDescent="0.25">
      <c r="B5" s="134" t="s">
        <v>63</v>
      </c>
      <c r="C5" s="134"/>
      <c r="D5" s="134"/>
    </row>
    <row r="6" spans="2:4" ht="7.5" customHeight="1" x14ac:dyDescent="0.25"/>
    <row r="7" spans="2:4" s="22" customFormat="1" ht="10.5" x14ac:dyDescent="0.25">
      <c r="B7" s="22" t="s">
        <v>64</v>
      </c>
      <c r="C7" s="23" t="s">
        <v>65</v>
      </c>
      <c r="D7" s="24" t="s">
        <v>66</v>
      </c>
    </row>
    <row r="8" spans="2:4" s="22" customFormat="1" ht="10.5" x14ac:dyDescent="0.25">
      <c r="C8" s="23" t="s">
        <v>67</v>
      </c>
      <c r="D8" s="24" t="s">
        <v>68</v>
      </c>
    </row>
    <row r="9" spans="2:4" s="22" customFormat="1" ht="10.5" x14ac:dyDescent="0.25">
      <c r="C9" s="23" t="s">
        <v>69</v>
      </c>
      <c r="D9" s="24" t="s">
        <v>70</v>
      </c>
    </row>
    <row r="10" spans="2:4" s="22" customFormat="1" ht="10.5" x14ac:dyDescent="0.25">
      <c r="C10" s="23" t="s">
        <v>71</v>
      </c>
      <c r="D10" s="24" t="s">
        <v>72</v>
      </c>
    </row>
    <row r="11" spans="2:4" ht="16.5" customHeight="1" x14ac:dyDescent="0.25"/>
    <row r="12" spans="2:4" s="39" customFormat="1" x14ac:dyDescent="0.25">
      <c r="B12" s="26" t="s">
        <v>99</v>
      </c>
      <c r="C12" s="136" t="s">
        <v>100</v>
      </c>
      <c r="D12" s="135"/>
    </row>
    <row r="13" spans="2:4" s="39" customFormat="1" x14ac:dyDescent="0.25">
      <c r="C13" s="40" t="s">
        <v>69</v>
      </c>
      <c r="D13" s="20" t="s">
        <v>102</v>
      </c>
    </row>
    <row r="14" spans="2:4" s="37" customFormat="1" x14ac:dyDescent="0.25">
      <c r="B14" s="26" t="s">
        <v>90</v>
      </c>
      <c r="C14" s="136" t="s">
        <v>98</v>
      </c>
      <c r="D14" s="135"/>
    </row>
    <row r="15" spans="2:4" s="37" customFormat="1" x14ac:dyDescent="0.25">
      <c r="C15" s="38" t="s">
        <v>65</v>
      </c>
      <c r="D15" s="20" t="s">
        <v>96</v>
      </c>
    </row>
    <row r="16" spans="2:4" s="37" customFormat="1" x14ac:dyDescent="0.25">
      <c r="C16" s="38" t="s">
        <v>69</v>
      </c>
      <c r="D16" s="20" t="s">
        <v>97</v>
      </c>
    </row>
    <row r="17" spans="2:4" s="31" customFormat="1" x14ac:dyDescent="0.25">
      <c r="B17" s="26" t="s">
        <v>85</v>
      </c>
      <c r="C17" s="136" t="s">
        <v>88</v>
      </c>
      <c r="D17" s="135"/>
    </row>
    <row r="18" spans="2:4" s="31" customFormat="1" x14ac:dyDescent="0.25">
      <c r="C18" s="32" t="s">
        <v>67</v>
      </c>
      <c r="D18" s="20" t="s">
        <v>89</v>
      </c>
    </row>
    <row r="19" spans="2:4" s="27" customFormat="1" x14ac:dyDescent="0.25">
      <c r="B19" s="26" t="s">
        <v>83</v>
      </c>
      <c r="C19" s="136" t="s">
        <v>78</v>
      </c>
      <c r="D19" s="135"/>
    </row>
    <row r="20" spans="2:4" s="27" customFormat="1" x14ac:dyDescent="0.25">
      <c r="C20" s="28" t="s">
        <v>67</v>
      </c>
      <c r="D20" s="20" t="s">
        <v>84</v>
      </c>
    </row>
    <row r="21" spans="2:4" s="2" customFormat="1" x14ac:dyDescent="0.25">
      <c r="B21" s="26" t="s">
        <v>77</v>
      </c>
      <c r="C21" s="136" t="s">
        <v>78</v>
      </c>
      <c r="D21" s="135"/>
    </row>
    <row r="22" spans="2:4" s="2" customFormat="1" ht="49.5" x14ac:dyDescent="0.25">
      <c r="C22" s="25" t="s">
        <v>65</v>
      </c>
      <c r="D22" s="20" t="s">
        <v>79</v>
      </c>
    </row>
    <row r="23" spans="2:4" s="2" customFormat="1" x14ac:dyDescent="0.25">
      <c r="C23" s="25" t="s">
        <v>81</v>
      </c>
      <c r="D23" s="20" t="s">
        <v>82</v>
      </c>
    </row>
    <row r="24" spans="2:4" x14ac:dyDescent="0.25">
      <c r="B24" s="26" t="s">
        <v>73</v>
      </c>
      <c r="C24" s="136" t="s">
        <v>75</v>
      </c>
      <c r="D24" s="135"/>
    </row>
    <row r="25" spans="2:4" x14ac:dyDescent="0.25">
      <c r="C25" s="19" t="s">
        <v>65</v>
      </c>
      <c r="D25" s="20" t="s">
        <v>74</v>
      </c>
    </row>
  </sheetData>
  <sheetProtection sheet="1" objects="1" scenarios="1"/>
  <mergeCells count="10">
    <mergeCell ref="B1:D1"/>
    <mergeCell ref="B5:D5"/>
    <mergeCell ref="B3:C3"/>
    <mergeCell ref="C24:D24"/>
    <mergeCell ref="B2:D2"/>
    <mergeCell ref="C21:D21"/>
    <mergeCell ref="C19:D19"/>
    <mergeCell ref="C17:D17"/>
    <mergeCell ref="C14:D14"/>
    <mergeCell ref="C12:D12"/>
  </mergeCells>
  <phoneticPr fontId="1" type="noConversion"/>
  <hyperlinks>
    <hyperlink ref="D3" r:id="rId1" xr:uid="{8CB0D5E1-B978-4D1D-8DC8-F5620414B2B9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1E88B-8116-4003-95C7-6BDDA6200548}">
  <dimension ref="B2:E15"/>
  <sheetViews>
    <sheetView workbookViewId="0"/>
  </sheetViews>
  <sheetFormatPr defaultRowHeight="16.5" x14ac:dyDescent="0.25"/>
  <cols>
    <col min="2" max="2" width="9" customWidth="1"/>
    <col min="3" max="3" width="22.375" customWidth="1"/>
    <col min="4" max="4" width="19.625" customWidth="1"/>
    <col min="5" max="5" width="9" customWidth="1"/>
  </cols>
  <sheetData>
    <row r="2" spans="2:5" x14ac:dyDescent="0.25">
      <c r="B2" s="9" t="s">
        <v>42</v>
      </c>
      <c r="C2" s="9" t="s">
        <v>17</v>
      </c>
      <c r="D2" s="9" t="s">
        <v>18</v>
      </c>
      <c r="E2" s="9" t="s">
        <v>15</v>
      </c>
    </row>
    <row r="3" spans="2:5" x14ac:dyDescent="0.25">
      <c r="B3" s="9" t="s">
        <v>40</v>
      </c>
      <c r="C3" s="9" t="s">
        <v>44</v>
      </c>
      <c r="D3" s="9" t="s">
        <v>48</v>
      </c>
      <c r="E3">
        <v>0</v>
      </c>
    </row>
    <row r="4" spans="2:5" x14ac:dyDescent="0.25">
      <c r="B4" s="9" t="s">
        <v>39</v>
      </c>
      <c r="C4" s="9" t="s">
        <v>45</v>
      </c>
      <c r="D4" s="9" t="s">
        <v>49</v>
      </c>
      <c r="E4">
        <v>1</v>
      </c>
    </row>
    <row r="5" spans="2:5" x14ac:dyDescent="0.25">
      <c r="B5" s="9" t="s">
        <v>41</v>
      </c>
      <c r="C5" s="9" t="s">
        <v>46</v>
      </c>
      <c r="D5" s="9" t="s">
        <v>50</v>
      </c>
    </row>
    <row r="6" spans="2:5" x14ac:dyDescent="0.25">
      <c r="B6" s="9"/>
      <c r="C6" s="9" t="s">
        <v>47</v>
      </c>
      <c r="D6" s="9" t="s">
        <v>51</v>
      </c>
    </row>
    <row r="7" spans="2:5" x14ac:dyDescent="0.25">
      <c r="B7" s="9"/>
      <c r="C7" s="9"/>
      <c r="D7" s="9" t="s">
        <v>52</v>
      </c>
    </row>
    <row r="8" spans="2:5" x14ac:dyDescent="0.25">
      <c r="B8" s="9"/>
      <c r="C8" s="9"/>
      <c r="D8" s="9" t="s">
        <v>53</v>
      </c>
    </row>
    <row r="9" spans="2:5" x14ac:dyDescent="0.25">
      <c r="B9" s="9"/>
      <c r="C9" s="9"/>
      <c r="D9" s="9" t="s">
        <v>54</v>
      </c>
    </row>
    <row r="10" spans="2:5" x14ac:dyDescent="0.25">
      <c r="B10" s="9"/>
      <c r="C10" s="9"/>
      <c r="D10" s="9" t="s">
        <v>55</v>
      </c>
    </row>
    <row r="11" spans="2:5" x14ac:dyDescent="0.25">
      <c r="B11" s="9"/>
      <c r="C11" s="9"/>
      <c r="D11" s="9" t="s">
        <v>56</v>
      </c>
    </row>
    <row r="12" spans="2:5" x14ac:dyDescent="0.25">
      <c r="B12" s="9"/>
      <c r="C12" s="9"/>
      <c r="D12" s="9" t="s">
        <v>57</v>
      </c>
    </row>
    <row r="13" spans="2:5" x14ac:dyDescent="0.25">
      <c r="B13" s="9"/>
      <c r="C13" s="9"/>
      <c r="D13" s="9" t="s">
        <v>58</v>
      </c>
    </row>
    <row r="14" spans="2:5" x14ac:dyDescent="0.25">
      <c r="B14" s="9"/>
      <c r="C14" s="9"/>
      <c r="D14" s="9" t="s">
        <v>59</v>
      </c>
    </row>
    <row r="15" spans="2:5" x14ac:dyDescent="0.25">
      <c r="B15" s="9"/>
      <c r="C15" s="9"/>
      <c r="D15" s="9" t="s">
        <v>60</v>
      </c>
    </row>
  </sheetData>
  <sheetProtection sheet="1" objects="1" scenarios="1" select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檢核表</vt:lpstr>
      <vt:lpstr>關於</vt:lpstr>
      <vt:lpstr>picker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助聽器電聲性能規格檢核表</dc:title>
  <dc:creator>Jedi</dc:creator>
  <cp:keywords>ANSI S3.22</cp:keywords>
  <cp:lastModifiedBy>Jedi</cp:lastModifiedBy>
  <dcterms:created xsi:type="dcterms:W3CDTF">2022-06-27T11:38:06Z</dcterms:created>
  <dcterms:modified xsi:type="dcterms:W3CDTF">2022-09-09T03:38:42Z</dcterms:modified>
</cp:coreProperties>
</file>